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035" windowHeight="12720" activeTab="0"/>
  </bookViews>
  <sheets>
    <sheet name="表紙" sheetId="1" r:id="rId1"/>
    <sheet name="負債要因・改善方針" sheetId="2" r:id="rId2"/>
    <sheet name="生産計画" sheetId="3" r:id="rId3"/>
    <sheet name="家計費" sheetId="4" r:id="rId4"/>
    <sheet name="新規投資計画" sheetId="5" r:id="rId5"/>
    <sheet name="収支計画（個人）" sheetId="6" r:id="rId6"/>
    <sheet name="収支計画（法人）" sheetId="7" r:id="rId7"/>
    <sheet name="償還計画（借換前）" sheetId="8" r:id="rId8"/>
    <sheet name="償還計画（借換後）" sheetId="9" r:id="rId9"/>
    <sheet name="貸借対照表・条件緩和総括表" sheetId="10" r:id="rId10"/>
  </sheets>
  <definedNames>
    <definedName name="_xlnm.Print_Area" localSheetId="3">'家計費'!$A$1:$T$28</definedName>
    <definedName name="_xlnm.Print_Area" localSheetId="5">'収支計画（個人）'!$A$1:$U$37</definedName>
    <definedName name="_xlnm.Print_Area" localSheetId="6">'収支計画（法人）'!$A$1:$U$39</definedName>
    <definedName name="_xlnm.Print_Area" localSheetId="8">'償還計画（借換後）'!$A$1:$Y$54</definedName>
    <definedName name="_xlnm.Print_Area" localSheetId="7">'償還計画（借換前）'!$A$1:$Y$51</definedName>
    <definedName name="_xlnm.Print_Area" localSheetId="4">'新規投資計画'!$A$1:$I$24</definedName>
    <definedName name="_xlnm.Print_Area" localSheetId="2">'生産計画'!$A$1:$V$106</definedName>
    <definedName name="_xlnm.Print_Area" localSheetId="9">'貸借対照表・条件緩和総括表'!$A$1:$S$41</definedName>
    <definedName name="_xlnm.Print_Area" localSheetId="0">'表紙'!$A$1:$AL$42</definedName>
    <definedName name="_xlnm.Print_Area" localSheetId="1">'負債要因・改善方針'!$A$1:$F$10</definedName>
    <definedName name="_xlnm.Print_Titles" localSheetId="2">'生産計画'!$3:$4</definedName>
  </definedNames>
  <calcPr fullCalcOnLoad="1"/>
</workbook>
</file>

<file path=xl/sharedStrings.xml><?xml version="1.0" encoding="utf-8"?>
<sst xmlns="http://schemas.openxmlformats.org/spreadsheetml/2006/main" count="905" uniqueCount="391">
  <si>
    <t>未収入金</t>
  </si>
  <si>
    <t>仮払金</t>
  </si>
  <si>
    <t>仮払消費税等</t>
  </si>
  <si>
    <t>短期貸付金</t>
  </si>
  <si>
    <t>固定資産</t>
  </si>
  <si>
    <t>有形固定資産</t>
  </si>
  <si>
    <t>建物・構築物</t>
  </si>
  <si>
    <t>機械装置</t>
  </si>
  <si>
    <t>車両運搬具</t>
  </si>
  <si>
    <t>器具備品</t>
  </si>
  <si>
    <t>土地</t>
  </si>
  <si>
    <t>無形
固定
資産</t>
  </si>
  <si>
    <t>電話加入権</t>
  </si>
  <si>
    <t>投資等</t>
  </si>
  <si>
    <t>出資金</t>
  </si>
  <si>
    <t>保険積立金</t>
  </si>
  <si>
    <t>出資有価証券</t>
  </si>
  <si>
    <t>繰延資産</t>
  </si>
  <si>
    <t>負債</t>
  </si>
  <si>
    <t>流動負債</t>
  </si>
  <si>
    <t>買掛金</t>
  </si>
  <si>
    <t>短期借入金</t>
  </si>
  <si>
    <t>未払金・未払費用</t>
  </si>
  <si>
    <t>仮受金</t>
  </si>
  <si>
    <t>未払消費税等</t>
  </si>
  <si>
    <t>預り金</t>
  </si>
  <si>
    <t>固定
負債</t>
  </si>
  <si>
    <t>長期借入金</t>
  </si>
  <si>
    <t>役員借入金</t>
  </si>
  <si>
    <t>資本</t>
  </si>
  <si>
    <t>資本金</t>
  </si>
  <si>
    <t>当期未処分利益</t>
  </si>
  <si>
    <t>ソフトウェア</t>
  </si>
  <si>
    <t>（７）最近時１年間の資産負債の動き</t>
  </si>
  <si>
    <t>条件緩和対象資金名</t>
  </si>
  <si>
    <t>経営区分</t>
  </si>
  <si>
    <t>経営主（本人）</t>
  </si>
  <si>
    <t>４　経営の概況</t>
  </si>
  <si>
    <t>項目</t>
  </si>
  <si>
    <t>生産状況</t>
  </si>
  <si>
    <t>平均分娩間隔</t>
  </si>
  <si>
    <t>計</t>
  </si>
  <si>
    <t>経済階層の区分（下記注参照）</t>
  </si>
  <si>
    <t>５　畜産経営維持緊急支援資金で借り換える資金の内容</t>
  </si>
  <si>
    <t>借入年</t>
  </si>
  <si>
    <t>借換対象資金名</t>
  </si>
  <si>
    <t>約定償還月</t>
  </si>
  <si>
    <t>年</t>
  </si>
  <si>
    <t>同居・別居</t>
  </si>
  <si>
    <t>同</t>
  </si>
  <si>
    <t>別</t>
  </si>
  <si>
    <t>千円</t>
  </si>
  <si>
    <t>人</t>
  </si>
  <si>
    <t>－</t>
  </si>
  <si>
    <t>・</t>
  </si>
  <si>
    <t>年齢</t>
  </si>
  <si>
    <t>歳</t>
  </si>
  <si>
    <t>大家畜経営の
従事年数</t>
  </si>
  <si>
    <t>月</t>
  </si>
  <si>
    <t>日</t>
  </si>
  <si>
    <t>農外就労の状況</t>
  </si>
  <si>
    <t>資金区分</t>
  </si>
  <si>
    <t>緊急支援資金</t>
  </si>
  <si>
    <t>有</t>
  </si>
  <si>
    <t>後継者の有無</t>
  </si>
  <si>
    <t>備考</t>
  </si>
  <si>
    <t>長期平均払事業への参加</t>
  </si>
  <si>
    <t>無</t>
  </si>
  <si>
    <t>・</t>
  </si>
  <si>
    <t>２　負債の要因</t>
  </si>
  <si>
    <t>６　条件緩和の内容</t>
  </si>
  <si>
    <t>大　家　畜　経　営　改　善　計　画</t>
  </si>
  <si>
    <t>労働力</t>
  </si>
  <si>
    <t>うち大家畜部門</t>
  </si>
  <si>
    <t>単位</t>
  </si>
  <si>
    <t>人</t>
  </si>
  <si>
    <t>うち家畜購入費</t>
  </si>
  <si>
    <t>うち飼料購入費</t>
  </si>
  <si>
    <t>うち役員報酬</t>
  </si>
  <si>
    <t>職　種</t>
  </si>
  <si>
    <t>融資機関名</t>
  </si>
  <si>
    <t>１　経営体の概要</t>
  </si>
  <si>
    <t>年間従事日数</t>
  </si>
  <si>
    <t>家族（実人員）</t>
  </si>
  <si>
    <t>雇用</t>
  </si>
  <si>
    <t>計</t>
  </si>
  <si>
    <t>家族構成・法人役員構成</t>
  </si>
  <si>
    <t>－</t>
  </si>
  <si>
    <t>農外所得
（年金含む）</t>
  </si>
  <si>
    <t>雇用労賃</t>
  </si>
  <si>
    <t>（注）家族構成の場合は、学生で下宿のため別居している者も記載すること。</t>
  </si>
  <si>
    <t>（注）一戸法人は、個人扱いとするので、家族実人員を記入すること。</t>
  </si>
  <si>
    <t>３　経営改善に向けた取組状況及び今後の対応方針等</t>
  </si>
  <si>
    <t>借入希望者（法人代表者）氏名</t>
  </si>
  <si>
    <t>（法人の場合）借入希望法人名</t>
  </si>
  <si>
    <t>（</t>
  </si>
  <si>
    <t>歳）</t>
  </si>
  <si>
    <t>（個人の場合）青色申告の有無</t>
  </si>
  <si>
    <t>有（</t>
  </si>
  <si>
    <t>＊後継者は現に大家畜経営に従事していること</t>
  </si>
  <si>
    <t>実績</t>
  </si>
  <si>
    <t>計画</t>
  </si>
  <si>
    <t>労働力</t>
  </si>
  <si>
    <t>家族・法人役員（実人員）</t>
  </si>
  <si>
    <t>人</t>
  </si>
  <si>
    <t>常時雇用者（実人員）</t>
  </si>
  <si>
    <t>土地利用</t>
  </si>
  <si>
    <t>耕地</t>
  </si>
  <si>
    <t>うち借入地</t>
  </si>
  <si>
    <t>うち飼料作物作付け面積</t>
  </si>
  <si>
    <t>うち借入・共同利用地</t>
  </si>
  <si>
    <t>うち放牧利用面積</t>
  </si>
  <si>
    <t>山林原野</t>
  </si>
  <si>
    <t>畜舎用地</t>
  </si>
  <si>
    <t>ａ</t>
  </si>
  <si>
    <t>作付計画・実績</t>
  </si>
  <si>
    <t>飼料作物</t>
  </si>
  <si>
    <t>ａ</t>
  </si>
  <si>
    <t>商品作物</t>
  </si>
  <si>
    <t>田（実面積）</t>
  </si>
  <si>
    <t>ａ</t>
  </si>
  <si>
    <t>畑・樹園地（実面積）</t>
  </si>
  <si>
    <t>ａ</t>
  </si>
  <si>
    <t>ａ</t>
  </si>
  <si>
    <t>採草放牧地（実面積）</t>
  </si>
  <si>
    <t>ａ</t>
  </si>
  <si>
    <t>項目</t>
  </si>
  <si>
    <t>うち畜産部門</t>
  </si>
  <si>
    <t>牧草</t>
  </si>
  <si>
    <t>青刈類</t>
  </si>
  <si>
    <t>その他</t>
  </si>
  <si>
    <t>家畜飼養頭数（期末）</t>
  </si>
  <si>
    <t>乳用牛</t>
  </si>
  <si>
    <t>頭</t>
  </si>
  <si>
    <t>肉専用種繁殖雌牛</t>
  </si>
  <si>
    <t>肉専用種肥育牛</t>
  </si>
  <si>
    <t>肉専用種との交雑肥育牛</t>
  </si>
  <si>
    <t>乳用種肥育牛</t>
  </si>
  <si>
    <t>ほ育育成牛</t>
  </si>
  <si>
    <t>頭</t>
  </si>
  <si>
    <t>うち経産牛</t>
  </si>
  <si>
    <t>うち育成牛</t>
  </si>
  <si>
    <t>乳用牛</t>
  </si>
  <si>
    <t>生乳生産量</t>
  </si>
  <si>
    <t>ｔ</t>
  </si>
  <si>
    <t>子牛販売頭数</t>
  </si>
  <si>
    <t>子牛平均販売価格</t>
  </si>
  <si>
    <t>千円</t>
  </si>
  <si>
    <t>育成牛・初妊牛販売頭数</t>
  </si>
  <si>
    <t>育成牛・初任牛販売価格</t>
  </si>
  <si>
    <t>経産牛更新頭数</t>
  </si>
  <si>
    <t>経産牛１頭あたり産乳量</t>
  </si>
  <si>
    <t>㎏</t>
  </si>
  <si>
    <t>生乳1㎏当たり販売価格</t>
  </si>
  <si>
    <t>円</t>
  </si>
  <si>
    <t>平均分娩間隔</t>
  </si>
  <si>
    <t>ヵ月</t>
  </si>
  <si>
    <t>肉専繁殖牛</t>
  </si>
  <si>
    <t>成牛分娩頭数</t>
  </si>
  <si>
    <t>子牛事故死亡頭数</t>
  </si>
  <si>
    <t>子牛保留頭数</t>
  </si>
  <si>
    <t>去勢</t>
  </si>
  <si>
    <t>販売頭数</t>
  </si>
  <si>
    <t>平均販売価格</t>
  </si>
  <si>
    <t>雌</t>
  </si>
  <si>
    <t>成牛更新頭数</t>
  </si>
  <si>
    <t>雌牛外部導入頭数</t>
  </si>
  <si>
    <t>廃用牛平均販売価格</t>
  </si>
  <si>
    <t>肉専用種肥育牛</t>
  </si>
  <si>
    <t>導入頭数</t>
  </si>
  <si>
    <t>平均導入月齢</t>
  </si>
  <si>
    <t>平均導入価格</t>
  </si>
  <si>
    <t>事故死亡頭数</t>
  </si>
  <si>
    <t>出荷頭数</t>
  </si>
  <si>
    <t>平均出荷月齢</t>
  </si>
  <si>
    <t>平均枝肉重量</t>
  </si>
  <si>
    <t>㎏</t>
  </si>
  <si>
    <t>乳用種肥育牛</t>
  </si>
  <si>
    <t>平均出荷体重</t>
  </si>
  <si>
    <t>㎏</t>
  </si>
  <si>
    <t>ほ育・育成牛</t>
  </si>
  <si>
    <t>導入頭数</t>
  </si>
  <si>
    <t>（１）生産計画と実績</t>
  </si>
  <si>
    <t>家族人数</t>
  </si>
  <si>
    <t>家族の構成</t>
  </si>
  <si>
    <t>幼稚園以下</t>
  </si>
  <si>
    <t>小学生</t>
  </si>
  <si>
    <t>中学生</t>
  </si>
  <si>
    <t>高校生</t>
  </si>
  <si>
    <t>大学生</t>
  </si>
  <si>
    <t>社会人</t>
  </si>
  <si>
    <t>農業経営従事者</t>
  </si>
  <si>
    <t>家計費の内訳</t>
  </si>
  <si>
    <t>食費</t>
  </si>
  <si>
    <t>住居費</t>
  </si>
  <si>
    <t>光熱・水道費</t>
  </si>
  <si>
    <t>被服費</t>
  </si>
  <si>
    <t>保健・医療費</t>
  </si>
  <si>
    <t>教育費</t>
  </si>
  <si>
    <t>教養・娯楽費</t>
  </si>
  <si>
    <t>交際費</t>
  </si>
  <si>
    <t>交通・通信費</t>
  </si>
  <si>
    <t>自動車関係費</t>
  </si>
  <si>
    <t>生命保険等掛金</t>
  </si>
  <si>
    <t>年金・健康保険税</t>
  </si>
  <si>
    <t>合計</t>
  </si>
  <si>
    <t>一人当たり家計費</t>
  </si>
  <si>
    <t>（２）家計費の状況</t>
  </si>
  <si>
    <t>農業収入</t>
  </si>
  <si>
    <t>大家畜部門</t>
  </si>
  <si>
    <t>うち堆肥販売</t>
  </si>
  <si>
    <t>その他部門</t>
  </si>
  <si>
    <t>農業支出</t>
  </si>
  <si>
    <t>畜産部門</t>
  </si>
  <si>
    <t>家畜購入費</t>
  </si>
  <si>
    <t>利息</t>
  </si>
  <si>
    <t>飼料購入費</t>
  </si>
  <si>
    <t>その他の経常的支出</t>
  </si>
  <si>
    <t>その他部門</t>
  </si>
  <si>
    <t>農業収支</t>
  </si>
  <si>
    <t>農外収入</t>
  </si>
  <si>
    <t>農外支出</t>
  </si>
  <si>
    <t>被贈・年金・公的扶助等</t>
  </si>
  <si>
    <t>所得税・固定資産税等租税</t>
  </si>
  <si>
    <t>可処分収入</t>
  </si>
  <si>
    <t>家計費</t>
  </si>
  <si>
    <t>資金過不足</t>
  </si>
  <si>
    <t>施設設備・機械器具取得に係る支払</t>
  </si>
  <si>
    <t>施設等取得に係る資金・運転資金等借入</t>
  </si>
  <si>
    <t>資産処分・預貯金引出額</t>
  </si>
  <si>
    <t>償還財源</t>
  </si>
  <si>
    <t>（単位：千円）</t>
  </si>
  <si>
    <t>(1)</t>
  </si>
  <si>
    <t>(2)</t>
  </si>
  <si>
    <t>(3)=(1)+(2)</t>
  </si>
  <si>
    <t>雇用労働費</t>
  </si>
  <si>
    <t>うち補助金・奨励金等</t>
  </si>
  <si>
    <t>うち主産物販売（　　　　　）</t>
  </si>
  <si>
    <t>うち副産物販売（　　　　　）</t>
  </si>
  <si>
    <t>減価償却費</t>
  </si>
  <si>
    <t>(4)</t>
  </si>
  <si>
    <t>(5)</t>
  </si>
  <si>
    <t>(6)</t>
  </si>
  <si>
    <t>(7)</t>
  </si>
  <si>
    <t>(9)</t>
  </si>
  <si>
    <t>(10)=(8)+(9)</t>
  </si>
  <si>
    <t>(11)</t>
  </si>
  <si>
    <t>(12)</t>
  </si>
  <si>
    <t>(13)</t>
  </si>
  <si>
    <t>農家収入</t>
  </si>
  <si>
    <t>(14)=(11)+(12)-(13)</t>
  </si>
  <si>
    <t>(11)=(3)-(10)</t>
  </si>
  <si>
    <t>(15)</t>
  </si>
  <si>
    <t>(16)</t>
  </si>
  <si>
    <t>(17)=(14)+(15)-(16)</t>
  </si>
  <si>
    <t>(18)</t>
  </si>
  <si>
    <t>(19)=(17)-(18)</t>
  </si>
  <si>
    <t>(20)</t>
  </si>
  <si>
    <t>(21)</t>
  </si>
  <si>
    <t>(22)</t>
  </si>
  <si>
    <t>(23)=(19)-(20)+(21)+(22)</t>
  </si>
  <si>
    <t>(8)=(4)+(5)+(6)+(7)</t>
  </si>
  <si>
    <t>(1)</t>
  </si>
  <si>
    <t>(2)</t>
  </si>
  <si>
    <t>(3)=(1)+(2)</t>
  </si>
  <si>
    <t>(4)</t>
  </si>
  <si>
    <t>所要額
（千円）</t>
  </si>
  <si>
    <t>うち借入金</t>
  </si>
  <si>
    <t>うち自己資金</t>
  </si>
  <si>
    <t>うち預貯金引出</t>
  </si>
  <si>
    <t>計画</t>
  </si>
  <si>
    <t>（４）収支計画（個人）</t>
  </si>
  <si>
    <t>（４）収支計画（法人）</t>
  </si>
  <si>
    <t>（３）新規投資の計画</t>
  </si>
  <si>
    <t>売上高</t>
  </si>
  <si>
    <t>売上原価</t>
  </si>
  <si>
    <t>期首棚卸高</t>
  </si>
  <si>
    <t>当期製造原価</t>
  </si>
  <si>
    <t>(8)</t>
  </si>
  <si>
    <t>(10)</t>
  </si>
  <si>
    <t>うち雇用労働費</t>
  </si>
  <si>
    <t>うち減価償却費</t>
  </si>
  <si>
    <t>うちその他支出</t>
  </si>
  <si>
    <t>期中成畜振替額</t>
  </si>
  <si>
    <t>期末棚卸高</t>
  </si>
  <si>
    <t>(12)</t>
  </si>
  <si>
    <t>(13)=(4)+(5)-(11)-(12)</t>
  </si>
  <si>
    <t>売上利益</t>
  </si>
  <si>
    <t>販売及び一般管理費</t>
  </si>
  <si>
    <t>(14)=(3)-(13)</t>
  </si>
  <si>
    <t>営業利益</t>
  </si>
  <si>
    <t>営業外収入</t>
  </si>
  <si>
    <t>営業外費用</t>
  </si>
  <si>
    <t>うち補助金等</t>
  </si>
  <si>
    <t>経常利益</t>
  </si>
  <si>
    <t>（注）</t>
  </si>
  <si>
    <t>１．法人決算書の損益計算書より転記すること（ただし、農業以外の部門収入がある場合は、農業部門と農業以外の部門を区分して記入すること）</t>
  </si>
  <si>
    <t>うち支払利息</t>
  </si>
  <si>
    <t>修正償還財源（下記注参照）</t>
  </si>
  <si>
    <t>資産処分・役員借入・預貯金引出額</t>
  </si>
  <si>
    <t>(5)=(6)+(7)+(8)+(9)+(10)</t>
  </si>
  <si>
    <t>利子割引料</t>
  </si>
  <si>
    <t>長期</t>
  </si>
  <si>
    <t>当初借入額</t>
  </si>
  <si>
    <t>実績</t>
  </si>
  <si>
    <t>利率</t>
  </si>
  <si>
    <t>元金</t>
  </si>
  <si>
    <t>残高</t>
  </si>
  <si>
    <t>借入金の種類</t>
  </si>
  <si>
    <t>（千円）</t>
  </si>
  <si>
    <t>借入</t>
  </si>
  <si>
    <t>最終</t>
  </si>
  <si>
    <t>資金</t>
  </si>
  <si>
    <t>畜産経営維持緊急支援資金</t>
  </si>
  <si>
    <t>（金融機関）</t>
  </si>
  <si>
    <t>年月</t>
  </si>
  <si>
    <t>償還年月</t>
  </si>
  <si>
    <t>（%）</t>
  </si>
  <si>
    <t>使途</t>
  </si>
  <si>
    <t>償還財源②</t>
  </si>
  <si>
    <t>過不足（①－②）</t>
  </si>
  <si>
    <t>計①</t>
  </si>
  <si>
    <t>２．借入金の種類を証する資料等を添付すること。</t>
  </si>
  <si>
    <t>３．借入希望者の有する負債（農業負債及び農外負債）を漏れなく記入すること。</t>
  </si>
  <si>
    <t>４．経済階層は以下の区分で記入する（アルファベットのみ）</t>
  </si>
  <si>
    <t>・ＳＡ層 ＝ 目標所得に既に到達している者</t>
  </si>
  <si>
    <t>・ Ａ 層 ＝ 約定償還元利金の支払が可能</t>
  </si>
  <si>
    <t>・ Ｂ 層 ＝ 約定償還利息全額、約定償還元金の一部が返済可能</t>
  </si>
  <si>
    <t>・ Ｃ 層 ＝ 約定償還利息の一部が返済可能</t>
  </si>
  <si>
    <t>・ Ｄ 層 ＝ 約定償還元利金の返済が全く不可能</t>
  </si>
  <si>
    <t>（金融機関）</t>
  </si>
  <si>
    <t>年月</t>
  </si>
  <si>
    <t>償還年月</t>
  </si>
  <si>
    <t>（%）</t>
  </si>
  <si>
    <t>平均払仮払金</t>
  </si>
  <si>
    <t>買掛未払金等残高</t>
  </si>
  <si>
    <t>使途</t>
  </si>
  <si>
    <t>（５）借入金の状況及び償還計画（借換前）</t>
  </si>
  <si>
    <t>（６）借入金の状況及び償還計画（借換後）</t>
  </si>
  <si>
    <t>約定償還額</t>
  </si>
  <si>
    <t>今回借換額</t>
  </si>
  <si>
    <t>借入金残高</t>
  </si>
  <si>
    <t>（単位：円）</t>
  </si>
  <si>
    <t>科目</t>
  </si>
  <si>
    <t>期　　　　首</t>
  </si>
  <si>
    <t>期　　　　末</t>
  </si>
  <si>
    <t>流動資産</t>
  </si>
  <si>
    <t>当座資産</t>
  </si>
  <si>
    <t>現金・普通預金</t>
  </si>
  <si>
    <t>定期預金・積立金</t>
  </si>
  <si>
    <t>売掛金</t>
  </si>
  <si>
    <t>棚卸資産</t>
  </si>
  <si>
    <t>家畜</t>
  </si>
  <si>
    <t>飼料</t>
  </si>
  <si>
    <t>年当たり</t>
  </si>
  <si>
    <t>償還回数</t>
  </si>
  <si>
    <t>償還回数</t>
  </si>
  <si>
    <t>具体的な償還条件緩和措置の内容</t>
  </si>
  <si>
    <t>取組状況</t>
  </si>
  <si>
    <t>今後の対応方針</t>
  </si>
  <si>
    <t>３　経営改善に向けた取組状況及び今後の対応方針等</t>
  </si>
  <si>
    <t>（既往負債の償還が困難となった要因について、具体的に記入してください）</t>
  </si>
  <si>
    <t>達成状況</t>
  </si>
  <si>
    <t>技術面</t>
  </si>
  <si>
    <t>経営収支面</t>
  </si>
  <si>
    <t>生活面</t>
  </si>
  <si>
    <t>　　別紙１の「２　負債の要因」のとおり</t>
  </si>
  <si>
    <t>　　別紙１の「３　経営改善に向けた取組状況及び今後の対応方針等」のとおり</t>
  </si>
  <si>
    <t>　　別紙２の「４　経営の概況」のとおり</t>
  </si>
  <si>
    <t>　　別紙２－７の「５　畜産経営維持緊急支援資金で借り換える資金の内容」のとおり</t>
  </si>
  <si>
    <t>　　別紙２－７の「６　条件緩和の内容」のとおり</t>
  </si>
  <si>
    <t>４．前年実績の内容を証する書類等を添付すること</t>
  </si>
  <si>
    <t>計画(目標年次)</t>
  </si>
  <si>
    <t>施設設備・機械器具取得等の内容</t>
  </si>
  <si>
    <t>計画(目標年次)</t>
  </si>
  <si>
    <t>(17)=(14)-(15)</t>
  </si>
  <si>
    <t>(18)</t>
  </si>
  <si>
    <t>(19)</t>
  </si>
  <si>
    <t>(20)</t>
  </si>
  <si>
    <t>(21)=(17)+(18)-(19)</t>
  </si>
  <si>
    <t>(23)</t>
  </si>
  <si>
    <t>(24)</t>
  </si>
  <si>
    <t>(25)=(21)-(22)+(23)+(24)</t>
  </si>
  <si>
    <t>(26)</t>
  </si>
  <si>
    <t>２．償還計画へは(26)修正償還財源を転記すること</t>
  </si>
  <si>
    <t>３．(26)修正償還財源については、(3)-(5)+(10)-(15)+(16)+(18)-(19)+(20)-(22)+(23)+(24)で算出した額を記入すること</t>
  </si>
  <si>
    <t>１．②償還財源は、（４）収支計画のうち、個人の場合は(23)、法人の場合は(26)の額を記入すること。</t>
  </si>
  <si>
    <t>１．現金収支にかかる金額のみを次により記入すること</t>
  </si>
  <si>
    <t>②「その他の経常的支出」については、家族労働費を除くこと</t>
  </si>
  <si>
    <t>２．前年実績の内容を証する書類等を添付すること</t>
  </si>
  <si>
    <t>①「家畜購入費」、「飼料購入費」については、当該年度における現金支出額とすること（育成費用、棚卸差額を控除しないこと）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</si>
</sst>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double"/>
      <bottom>
        <color indexed="63"/>
      </bottom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 applyProtection="1">
      <alignment shrinkToFit="1"/>
      <protection/>
    </xf>
    <xf numFmtId="0" fontId="2" fillId="0" borderId="9" xfId="0" applyFont="1" applyBorder="1" applyAlignment="1" applyProtection="1">
      <alignment horizontal="center" vertical="center" shrinkToFit="1"/>
      <protection/>
    </xf>
    <xf numFmtId="0" fontId="2" fillId="0" borderId="8" xfId="0" applyFont="1" applyBorder="1" applyAlignment="1" applyProtection="1">
      <alignment horizontal="center" vertical="center" shrinkToFit="1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/>
    </xf>
    <xf numFmtId="177" fontId="2" fillId="0" borderId="8" xfId="0" applyNumberFormat="1" applyFont="1" applyBorder="1" applyAlignment="1" applyProtection="1">
      <alignment vertical="center" shrinkToFit="1"/>
      <protection/>
    </xf>
    <xf numFmtId="0" fontId="2" fillId="0" borderId="6" xfId="0" applyFont="1" applyBorder="1" applyAlignment="1" applyProtection="1">
      <alignment horizontal="center" vertical="center" shrinkToFit="1"/>
      <protection/>
    </xf>
    <xf numFmtId="177" fontId="2" fillId="0" borderId="4" xfId="0" applyNumberFormat="1" applyFont="1" applyBorder="1" applyAlignment="1" applyProtection="1">
      <alignment vertical="center" shrinkToFit="1"/>
      <protection/>
    </xf>
    <xf numFmtId="177" fontId="2" fillId="0" borderId="28" xfId="0" applyNumberFormat="1" applyFont="1" applyBorder="1" applyAlignment="1" applyProtection="1">
      <alignment vertical="center" shrinkToFit="1"/>
      <protection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 applyProtection="1">
      <alignment vertical="center"/>
      <protection/>
    </xf>
    <xf numFmtId="0" fontId="2" fillId="0" borderId="15" xfId="0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8" xfId="0" applyNumberFormat="1" applyFont="1" applyBorder="1" applyAlignment="1" applyProtection="1">
      <alignment vertical="center" shrinkToFit="1"/>
      <protection locked="0"/>
    </xf>
    <xf numFmtId="177" fontId="2" fillId="0" borderId="4" xfId="0" applyNumberFormat="1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/>
    </xf>
    <xf numFmtId="0" fontId="2" fillId="0" borderId="3" xfId="0" applyFont="1" applyBorder="1" applyAlignment="1" applyProtection="1">
      <alignment vertical="center" shrinkToFit="1"/>
      <protection/>
    </xf>
    <xf numFmtId="0" fontId="2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vertical="center" shrinkToFit="1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 shrinkToFit="1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5" xfId="0" applyFont="1" applyFill="1" applyBorder="1" applyAlignment="1" applyProtection="1">
      <alignment horizontal="center" vertical="center" shrinkToFit="1"/>
      <protection/>
    </xf>
    <xf numFmtId="0" fontId="2" fillId="0" borderId="5" xfId="0" applyFont="1" applyBorder="1" applyAlignment="1" applyProtection="1">
      <alignment vertical="center" shrinkToFit="1"/>
      <protection/>
    </xf>
    <xf numFmtId="0" fontId="2" fillId="0" borderId="7" xfId="0" applyFont="1" applyBorder="1" applyAlignment="1" applyProtection="1">
      <alignment vertical="center" shrinkToFit="1"/>
      <protection/>
    </xf>
    <xf numFmtId="0" fontId="2" fillId="0" borderId="0" xfId="0" applyFont="1" applyAlignment="1" applyProtection="1">
      <alignment horizontal="center" shrinkToFit="1"/>
      <protection/>
    </xf>
    <xf numFmtId="0" fontId="2" fillId="0" borderId="13" xfId="0" applyFont="1" applyBorder="1" applyAlignment="1" applyProtection="1">
      <alignment horizontal="left" vertical="center" shrinkToFit="1"/>
      <protection/>
    </xf>
    <xf numFmtId="0" fontId="2" fillId="0" borderId="9" xfId="0" applyFont="1" applyBorder="1" applyAlignment="1" applyProtection="1">
      <alignment horizontal="left" vertical="center" shrinkToFit="1"/>
      <protection/>
    </xf>
    <xf numFmtId="0" fontId="2" fillId="0" borderId="2" xfId="0" applyFont="1" applyBorder="1" applyAlignment="1" applyProtection="1">
      <alignment horizontal="center" vertical="center" shrinkToFit="1"/>
      <protection/>
    </xf>
    <xf numFmtId="0" fontId="2" fillId="0" borderId="1" xfId="0" applyFont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2" xfId="0" applyFont="1" applyBorder="1" applyAlignment="1" applyProtection="1" quotePrefix="1">
      <alignment horizontal="right" vertical="center"/>
      <protection/>
    </xf>
    <xf numFmtId="0" fontId="2" fillId="0" borderId="30" xfId="0" applyFont="1" applyBorder="1" applyAlignment="1" applyProtection="1" quotePrefix="1">
      <alignment horizontal="right" vertical="center"/>
      <protection/>
    </xf>
    <xf numFmtId="0" fontId="2" fillId="0" borderId="30" xfId="0" applyFont="1" applyBorder="1" applyAlignment="1" applyProtection="1">
      <alignment horizontal="right" vertical="center"/>
      <protection/>
    </xf>
    <xf numFmtId="0" fontId="2" fillId="0" borderId="31" xfId="0" applyFont="1" applyBorder="1" applyAlignment="1" applyProtection="1" quotePrefix="1">
      <alignment horizontal="right" vertical="center"/>
      <protection/>
    </xf>
    <xf numFmtId="0" fontId="2" fillId="0" borderId="32" xfId="0" applyFont="1" applyBorder="1" applyAlignment="1" applyProtection="1" quotePrefix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 shrinkToFit="1"/>
      <protection/>
    </xf>
    <xf numFmtId="0" fontId="2" fillId="0" borderId="1" xfId="0" applyFont="1" applyBorder="1" applyAlignment="1" applyProtection="1">
      <alignment horizontal="center" vertical="center" shrinkToFit="1"/>
      <protection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 shrinkToFit="1"/>
      <protection locked="0"/>
    </xf>
    <xf numFmtId="177" fontId="2" fillId="0" borderId="8" xfId="16" applyNumberFormat="1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177" fontId="2" fillId="0" borderId="9" xfId="0" applyNumberFormat="1" applyFont="1" applyBorder="1" applyAlignment="1" applyProtection="1">
      <alignment vertical="center" shrinkToFit="1"/>
      <protection/>
    </xf>
    <xf numFmtId="177" fontId="2" fillId="0" borderId="8" xfId="0" applyNumberFormat="1" applyFont="1" applyBorder="1" applyAlignment="1">
      <alignment vertical="center" shrinkToFit="1"/>
    </xf>
    <xf numFmtId="0" fontId="2" fillId="0" borderId="28" xfId="0" applyFont="1" applyBorder="1" applyAlignment="1">
      <alignment horizontal="center" vertical="center"/>
    </xf>
    <xf numFmtId="177" fontId="2" fillId="0" borderId="28" xfId="0" applyNumberFormat="1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/>
    </xf>
    <xf numFmtId="177" fontId="2" fillId="0" borderId="33" xfId="0" applyNumberFormat="1" applyFont="1" applyBorder="1" applyAlignment="1">
      <alignment vertical="center" shrinkToFit="1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2" fillId="0" borderId="4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 applyProtection="1">
      <alignment vertical="center"/>
      <protection/>
    </xf>
    <xf numFmtId="0" fontId="2" fillId="0" borderId="8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0" borderId="9" xfId="0" applyFont="1" applyBorder="1" applyAlignment="1">
      <alignment horizontal="center" vertical="center" textRotation="255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176" fontId="2" fillId="0" borderId="17" xfId="0" applyNumberFormat="1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35" xfId="0" applyFont="1" applyBorder="1" applyAlignment="1">
      <alignment horizontal="center" vertical="center" textRotation="255" shrinkToFit="1"/>
    </xf>
    <xf numFmtId="0" fontId="2" fillId="0" borderId="36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6" fontId="2" fillId="0" borderId="18" xfId="0" applyNumberFormat="1" applyFont="1" applyBorder="1" applyAlignment="1" applyProtection="1">
      <alignment vertical="center" shrinkToFit="1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23" xfId="0" applyNumberFormat="1" applyFont="1" applyBorder="1" applyAlignment="1" applyProtection="1">
      <alignment vertical="center" shrinkToFit="1"/>
      <protection locked="0"/>
    </xf>
    <xf numFmtId="176" fontId="2" fillId="0" borderId="22" xfId="0" applyNumberFormat="1" applyFont="1" applyBorder="1" applyAlignment="1" applyProtection="1">
      <alignment vertical="center" shrinkToFit="1"/>
      <protection locked="0"/>
    </xf>
    <xf numFmtId="176" fontId="2" fillId="0" borderId="1" xfId="0" applyNumberFormat="1" applyFont="1" applyBorder="1" applyAlignment="1" applyProtection="1">
      <alignment vertical="center" shrinkToFit="1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176" fontId="2" fillId="0" borderId="17" xfId="0" applyNumberFormat="1" applyFont="1" applyBorder="1" applyAlignment="1" applyProtection="1">
      <alignment vertical="center" shrinkToFit="1"/>
      <protection locked="0"/>
    </xf>
    <xf numFmtId="0" fontId="2" fillId="2" borderId="5" xfId="0" applyNumberFormat="1" applyFont="1" applyFill="1" applyBorder="1" applyAlignment="1" applyProtection="1">
      <alignment vertical="center" shrinkToFit="1"/>
      <protection locked="0"/>
    </xf>
    <xf numFmtId="0" fontId="2" fillId="0" borderId="30" xfId="0" applyFont="1" applyBorder="1" applyAlignment="1" applyProtection="1">
      <alignment vertical="center" shrinkToFit="1"/>
      <protection locked="0"/>
    </xf>
    <xf numFmtId="0" fontId="2" fillId="0" borderId="32" xfId="0" applyFont="1" applyBorder="1" applyAlignment="1" applyProtection="1">
      <alignment vertical="center" shrinkToFit="1"/>
      <protection locked="0"/>
    </xf>
    <xf numFmtId="0" fontId="2" fillId="0" borderId="31" xfId="0" applyFont="1" applyBorder="1" applyAlignment="1" applyProtection="1">
      <alignment vertical="center" shrinkToFit="1"/>
      <protection locked="0"/>
    </xf>
    <xf numFmtId="178" fontId="2" fillId="0" borderId="8" xfId="0" applyNumberFormat="1" applyFont="1" applyBorder="1" applyAlignment="1" applyProtection="1">
      <alignment vertical="center" shrinkToFi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vertical="center" shrinkToFit="1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177" fontId="2" fillId="0" borderId="33" xfId="0" applyNumberFormat="1" applyFont="1" applyBorder="1" applyAlignment="1" applyProtection="1">
      <alignment vertical="center" shrinkToFit="1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 indent="1"/>
      <protection/>
    </xf>
    <xf numFmtId="0" fontId="2" fillId="0" borderId="1" xfId="0" applyFont="1" applyBorder="1" applyAlignment="1" applyProtection="1">
      <alignment horizontal="left" vertical="center" indent="1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indent="1"/>
      <protection/>
    </xf>
    <xf numFmtId="177" fontId="2" fillId="0" borderId="9" xfId="0" applyNumberFormat="1" applyFont="1" applyBorder="1" applyAlignment="1" applyProtection="1">
      <alignment vertical="center" shrinkToFit="1"/>
      <protection locked="0"/>
    </xf>
    <xf numFmtId="177" fontId="2" fillId="0" borderId="28" xfId="0" applyNumberFormat="1" applyFont="1" applyBorder="1" applyAlignment="1" applyProtection="1">
      <alignment vertical="center" shrinkToFit="1"/>
      <protection locked="0"/>
    </xf>
    <xf numFmtId="177" fontId="2" fillId="0" borderId="33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7" fontId="2" fillId="0" borderId="0" xfId="0" applyNumberFormat="1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horizontal="center" vertical="center" shrinkToFit="1"/>
    </xf>
    <xf numFmtId="176" fontId="2" fillId="0" borderId="4" xfId="0" applyNumberFormat="1" applyFont="1" applyBorder="1" applyAlignment="1" applyProtection="1">
      <alignment vertical="center" shrinkToFit="1"/>
      <protection locked="0"/>
    </xf>
    <xf numFmtId="176" fontId="2" fillId="0" borderId="1" xfId="0" applyNumberFormat="1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4" xfId="0" applyNumberFormat="1" applyFont="1" applyBorder="1" applyAlignment="1" applyProtection="1">
      <alignment vertical="center" shrinkToFit="1"/>
      <protection locked="0"/>
    </xf>
    <xf numFmtId="177" fontId="2" fillId="0" borderId="2" xfId="0" applyNumberFormat="1" applyFont="1" applyBorder="1" applyAlignment="1" applyProtection="1">
      <alignment vertical="center" shrinkToFit="1"/>
      <protection locked="0"/>
    </xf>
    <xf numFmtId="178" fontId="2" fillId="0" borderId="4" xfId="0" applyNumberFormat="1" applyFont="1" applyBorder="1" applyAlignment="1" applyProtection="1">
      <alignment vertical="center" shrinkToFit="1"/>
      <protection locked="0"/>
    </xf>
    <xf numFmtId="178" fontId="2" fillId="0" borderId="2" xfId="0" applyNumberFormat="1" applyFont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28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/>
    </xf>
    <xf numFmtId="177" fontId="2" fillId="0" borderId="4" xfId="0" applyNumberFormat="1" applyFont="1" applyBorder="1" applyAlignment="1" applyProtection="1">
      <alignment vertical="center" shrinkToFit="1"/>
      <protection/>
    </xf>
    <xf numFmtId="177" fontId="2" fillId="0" borderId="2" xfId="0" applyNumberFormat="1" applyFont="1" applyBorder="1" applyAlignment="1" applyProtection="1">
      <alignment vertical="center" shrinkToFit="1"/>
      <protection/>
    </xf>
    <xf numFmtId="0" fontId="2" fillId="0" borderId="28" xfId="0" applyFont="1" applyBorder="1" applyAlignment="1" applyProtection="1">
      <alignment horizontal="center" vertical="center" textRotation="255"/>
      <protection/>
    </xf>
    <xf numFmtId="0" fontId="2" fillId="0" borderId="13" xfId="0" applyFont="1" applyBorder="1" applyAlignment="1" applyProtection="1">
      <alignment horizontal="center" vertical="center" textRotation="255"/>
      <protection/>
    </xf>
    <xf numFmtId="0" fontId="2" fillId="0" borderId="9" xfId="0" applyFont="1" applyBorder="1" applyAlignment="1" applyProtection="1">
      <alignment horizontal="center" vertical="center" textRotation="255"/>
      <protection/>
    </xf>
    <xf numFmtId="0" fontId="2" fillId="0" borderId="4" xfId="0" applyFont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 applyProtection="1">
      <alignment horizontal="distributed" vertical="center" wrapText="1"/>
      <protection/>
    </xf>
    <xf numFmtId="0" fontId="2" fillId="0" borderId="3" xfId="0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horizontal="distributed" vertical="center" wrapText="1"/>
      <protection/>
    </xf>
    <xf numFmtId="0" fontId="2" fillId="0" borderId="6" xfId="0" applyFont="1" applyBorder="1" applyAlignment="1" applyProtection="1">
      <alignment horizontal="distributed" vertical="center" wrapText="1"/>
      <protection/>
    </xf>
    <xf numFmtId="0" fontId="2" fillId="0" borderId="7" xfId="0" applyFont="1" applyBorder="1" applyAlignment="1" applyProtection="1">
      <alignment horizontal="distributed" vertical="center" wrapText="1"/>
      <protection/>
    </xf>
    <xf numFmtId="0" fontId="2" fillId="0" borderId="14" xfId="0" applyFont="1" applyBorder="1" applyAlignment="1" applyProtection="1">
      <alignment horizontal="distributed" vertical="center" wrapTex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6" xfId="0" applyFont="1" applyBorder="1" applyAlignment="1" applyProtection="1">
      <alignment horizontal="center" vertical="center" shrinkToFit="1"/>
      <protection/>
    </xf>
    <xf numFmtId="0" fontId="2" fillId="0" borderId="31" xfId="0" applyFont="1" applyBorder="1" applyAlignment="1" applyProtection="1">
      <alignment horizontal="center" vertical="center" shrinkToFit="1"/>
      <protection/>
    </xf>
    <xf numFmtId="0" fontId="2" fillId="0" borderId="5" xfId="0" applyFont="1" applyBorder="1" applyAlignment="1" applyProtection="1">
      <alignment horizontal="left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2" fillId="0" borderId="5" xfId="0" applyFont="1" applyBorder="1" applyAlignment="1" applyProtection="1">
      <alignment horizontal="distributed" vertical="center" shrinkToFit="1"/>
      <protection/>
    </xf>
    <xf numFmtId="0" fontId="2" fillId="0" borderId="3" xfId="0" applyFont="1" applyBorder="1" applyAlignment="1" applyProtection="1">
      <alignment horizontal="distributed" vertical="center" shrinkToFit="1"/>
      <protection/>
    </xf>
    <xf numFmtId="0" fontId="2" fillId="0" borderId="6" xfId="0" applyFont="1" applyBorder="1" applyAlignment="1" applyProtection="1">
      <alignment horizontal="distributed" vertical="center" shrinkToFit="1"/>
      <protection/>
    </xf>
    <xf numFmtId="0" fontId="2" fillId="0" borderId="7" xfId="0" applyFont="1" applyBorder="1" applyAlignment="1" applyProtection="1">
      <alignment horizontal="distributed" vertical="center" shrinkToFit="1"/>
      <protection/>
    </xf>
    <xf numFmtId="0" fontId="2" fillId="0" borderId="4" xfId="0" applyFont="1" applyBorder="1" applyAlignment="1" applyProtection="1">
      <alignment horizontal="left" vertical="center" shrinkToFit="1"/>
      <protection/>
    </xf>
    <xf numFmtId="0" fontId="2" fillId="0" borderId="28" xfId="0" applyFont="1" applyBorder="1" applyAlignment="1" applyProtection="1">
      <alignment horizontal="center" vertical="center" textRotation="255" shrinkToFit="1"/>
      <protection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" xfId="0" applyFont="1" applyBorder="1" applyAlignment="1" applyProtection="1">
      <alignment horizontal="left" vertical="center" shrinkToFit="1"/>
      <protection/>
    </xf>
    <xf numFmtId="0" fontId="2" fillId="0" borderId="13" xfId="0" applyFont="1" applyBorder="1" applyAlignment="1" applyProtection="1">
      <alignment horizontal="center" vertical="center" textRotation="255" shrinkToFit="1"/>
      <protection/>
    </xf>
    <xf numFmtId="0" fontId="2" fillId="0" borderId="5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distributed" vertical="center" shrinkToFit="1"/>
      <protection/>
    </xf>
    <xf numFmtId="0" fontId="2" fillId="0" borderId="13" xfId="0" applyFont="1" applyBorder="1" applyAlignment="1" applyProtection="1">
      <alignment horizontal="distributed" vertical="center" shrinkToFit="1"/>
      <protection/>
    </xf>
    <xf numFmtId="0" fontId="2" fillId="0" borderId="9" xfId="0" applyFont="1" applyBorder="1" applyAlignment="1" applyProtection="1">
      <alignment horizontal="distributed" vertical="center" shrinkToFit="1"/>
      <protection/>
    </xf>
    <xf numFmtId="0" fontId="2" fillId="0" borderId="9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distributed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5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6" xfId="0" applyFont="1" applyBorder="1" applyAlignment="1" applyProtection="1">
      <alignment horizontal="center" vertical="center" wrapText="1" shrinkToFit="1"/>
      <protection/>
    </xf>
    <xf numFmtId="0" fontId="2" fillId="0" borderId="9" xfId="0" applyFont="1" applyBorder="1" applyAlignment="1" applyProtection="1">
      <alignment horizontal="center" vertical="center" textRotation="255" shrinkToFit="1"/>
      <protection/>
    </xf>
    <xf numFmtId="0" fontId="2" fillId="0" borderId="30" xfId="0" applyFont="1" applyBorder="1" applyAlignment="1" applyProtection="1">
      <alignment horizontal="distributed" vertical="center" shrinkToFit="1"/>
      <protection/>
    </xf>
    <xf numFmtId="0" fontId="2" fillId="0" borderId="31" xfId="0" applyFont="1" applyBorder="1" applyAlignment="1" applyProtection="1">
      <alignment horizontal="distributed" vertical="center" shrinkToFit="1"/>
      <protection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horizontal="left" vertical="center" indent="1" shrinkToFit="1"/>
      <protection/>
    </xf>
    <xf numFmtId="0" fontId="2" fillId="0" borderId="1" xfId="0" applyFont="1" applyBorder="1" applyAlignment="1" applyProtection="1">
      <alignment horizontal="left" vertical="center" indent="1" shrinkToFit="1"/>
      <protection/>
    </xf>
    <xf numFmtId="0" fontId="2" fillId="0" borderId="2" xfId="0" applyFont="1" applyBorder="1" applyAlignment="1" applyProtection="1">
      <alignment horizontal="left" vertical="center" indent="1" shrinkToFit="1"/>
      <protection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57" fontId="2" fillId="0" borderId="9" xfId="0" applyNumberFormat="1" applyFont="1" applyBorder="1" applyAlignment="1" applyProtection="1">
      <alignment horizontal="center" vertical="center" shrinkToFit="1"/>
      <protection locked="0"/>
    </xf>
    <xf numFmtId="179" fontId="2" fillId="0" borderId="9" xfId="0" applyNumberFormat="1" applyFont="1" applyBorder="1" applyAlignment="1" applyProtection="1">
      <alignment vertical="center" shrinkToFit="1"/>
      <protection locked="0"/>
    </xf>
    <xf numFmtId="179" fontId="2" fillId="0" borderId="8" xfId="0" applyNumberFormat="1" applyFont="1" applyBorder="1" applyAlignment="1" applyProtection="1">
      <alignment vertical="center" shrinkToFit="1"/>
      <protection locked="0"/>
    </xf>
    <xf numFmtId="177" fontId="2" fillId="0" borderId="9" xfId="0" applyNumberFormat="1" applyFont="1" applyBorder="1" applyAlignment="1" applyProtection="1">
      <alignment vertical="center" shrinkToFit="1"/>
      <protection locked="0"/>
    </xf>
    <xf numFmtId="177" fontId="2" fillId="0" borderId="8" xfId="0" applyNumberFormat="1" applyFont="1" applyBorder="1" applyAlignment="1" applyProtection="1">
      <alignment vertical="center" shrinkToFit="1"/>
      <protection locked="0"/>
    </xf>
    <xf numFmtId="176" fontId="2" fillId="0" borderId="9" xfId="0" applyNumberFormat="1" applyFont="1" applyBorder="1" applyAlignment="1" applyProtection="1">
      <alignment horizontal="center" vertical="center" shrinkToFit="1"/>
      <protection locked="0"/>
    </xf>
    <xf numFmtId="176" fontId="2" fillId="0" borderId="8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left" vertical="center" indent="1" shrinkToFit="1"/>
      <protection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177" fontId="2" fillId="0" borderId="28" xfId="0" applyNumberFormat="1" applyFont="1" applyBorder="1" applyAlignment="1" applyProtection="1">
      <alignment vertical="center" shrinkToFit="1"/>
      <protection/>
    </xf>
    <xf numFmtId="177" fontId="2" fillId="0" borderId="13" xfId="0" applyNumberFormat="1" applyFont="1" applyBorder="1" applyAlignment="1" applyProtection="1">
      <alignment vertical="center" shrinkToFit="1"/>
      <protection/>
    </xf>
    <xf numFmtId="177" fontId="2" fillId="0" borderId="9" xfId="0" applyNumberFormat="1" applyFont="1" applyBorder="1" applyAlignment="1" applyProtection="1">
      <alignment vertical="center" shrinkToFit="1"/>
      <protection/>
    </xf>
    <xf numFmtId="0" fontId="2" fillId="0" borderId="5" xfId="0" applyFont="1" applyBorder="1" applyAlignment="1" applyProtection="1">
      <alignment horizontal="left" vertical="center" indent="1"/>
      <protection/>
    </xf>
    <xf numFmtId="0" fontId="2" fillId="0" borderId="3" xfId="0" applyFont="1" applyBorder="1" applyAlignment="1" applyProtection="1">
      <alignment horizontal="left" vertical="center" indent="1"/>
      <protection/>
    </xf>
    <xf numFmtId="0" fontId="2" fillId="0" borderId="30" xfId="0" applyFont="1" applyBorder="1" applyAlignment="1" applyProtection="1">
      <alignment horizontal="left" vertical="center" indent="1"/>
      <protection/>
    </xf>
    <xf numFmtId="0" fontId="2" fillId="0" borderId="12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0" fontId="2" fillId="0" borderId="32" xfId="0" applyFont="1" applyBorder="1" applyAlignment="1" applyProtection="1">
      <alignment horizontal="left" vertical="center" indent="1"/>
      <protection/>
    </xf>
    <xf numFmtId="0" fontId="2" fillId="0" borderId="6" xfId="0" applyFont="1" applyBorder="1" applyAlignment="1" applyProtection="1">
      <alignment horizontal="left" vertical="center" indent="1"/>
      <protection/>
    </xf>
    <xf numFmtId="0" fontId="2" fillId="0" borderId="7" xfId="0" applyFont="1" applyBorder="1" applyAlignment="1" applyProtection="1">
      <alignment horizontal="left" vertical="center" indent="1"/>
      <protection/>
    </xf>
    <xf numFmtId="0" fontId="2" fillId="0" borderId="31" xfId="0" applyFont="1" applyBorder="1" applyAlignment="1" applyProtection="1">
      <alignment horizontal="left" vertical="center" inden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57" fontId="2" fillId="0" borderId="44" xfId="0" applyNumberFormat="1" applyFont="1" applyBorder="1" applyAlignment="1" applyProtection="1">
      <alignment horizontal="center" vertical="center" shrinkToFit="1"/>
      <protection/>
    </xf>
    <xf numFmtId="57" fontId="2" fillId="0" borderId="45" xfId="0" applyNumberFormat="1" applyFont="1" applyBorder="1" applyAlignment="1" applyProtection="1">
      <alignment horizontal="center" vertical="center" shrinkToFit="1"/>
      <protection/>
    </xf>
    <xf numFmtId="57" fontId="2" fillId="0" borderId="46" xfId="0" applyNumberFormat="1" applyFont="1" applyBorder="1" applyAlignment="1" applyProtection="1">
      <alignment horizontal="center" vertical="center" shrinkToFit="1"/>
      <protection/>
    </xf>
    <xf numFmtId="57" fontId="2" fillId="0" borderId="47" xfId="0" applyNumberFormat="1" applyFont="1" applyBorder="1" applyAlignment="1" applyProtection="1">
      <alignment horizontal="center" vertical="center" shrinkToFit="1"/>
      <protection/>
    </xf>
    <xf numFmtId="57" fontId="2" fillId="0" borderId="48" xfId="0" applyNumberFormat="1" applyFont="1" applyBorder="1" applyAlignment="1" applyProtection="1">
      <alignment horizontal="center" vertical="center" shrinkToFit="1"/>
      <protection/>
    </xf>
    <xf numFmtId="57" fontId="2" fillId="0" borderId="49" xfId="0" applyNumberFormat="1" applyFont="1" applyBorder="1" applyAlignment="1" applyProtection="1">
      <alignment horizontal="center" vertical="center" shrinkToFit="1"/>
      <protection/>
    </xf>
    <xf numFmtId="57" fontId="2" fillId="0" borderId="50" xfId="0" applyNumberFormat="1" applyFont="1" applyBorder="1" applyAlignment="1" applyProtection="1">
      <alignment horizontal="center" vertical="center" shrinkToFit="1"/>
      <protection/>
    </xf>
    <xf numFmtId="57" fontId="2" fillId="0" borderId="51" xfId="0" applyNumberFormat="1" applyFont="1" applyBorder="1" applyAlignment="1" applyProtection="1">
      <alignment horizontal="center" vertical="center" shrinkToFit="1"/>
      <protection/>
    </xf>
    <xf numFmtId="57" fontId="2" fillId="0" borderId="52" xfId="0" applyNumberFormat="1" applyFont="1" applyBorder="1" applyAlignment="1" applyProtection="1">
      <alignment horizontal="center" vertical="center" shrinkToFit="1"/>
      <protection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176" fontId="2" fillId="0" borderId="9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57" fontId="2" fillId="0" borderId="44" xfId="0" applyNumberFormat="1" applyFont="1" applyBorder="1" applyAlignment="1">
      <alignment horizontal="center" vertical="center" shrinkToFit="1"/>
    </xf>
    <xf numFmtId="57" fontId="2" fillId="0" borderId="45" xfId="0" applyNumberFormat="1" applyFont="1" applyBorder="1" applyAlignment="1">
      <alignment horizontal="center" vertical="center" shrinkToFit="1"/>
    </xf>
    <xf numFmtId="57" fontId="2" fillId="0" borderId="46" xfId="0" applyNumberFormat="1" applyFont="1" applyBorder="1" applyAlignment="1">
      <alignment horizontal="center" vertical="center" shrinkToFit="1"/>
    </xf>
    <xf numFmtId="57" fontId="2" fillId="0" borderId="47" xfId="0" applyNumberFormat="1" applyFont="1" applyBorder="1" applyAlignment="1">
      <alignment horizontal="center" vertical="center" shrinkToFit="1"/>
    </xf>
    <xf numFmtId="57" fontId="2" fillId="0" borderId="48" xfId="0" applyNumberFormat="1" applyFont="1" applyBorder="1" applyAlignment="1">
      <alignment horizontal="center" vertical="center" shrinkToFit="1"/>
    </xf>
    <xf numFmtId="57" fontId="2" fillId="0" borderId="49" xfId="0" applyNumberFormat="1" applyFont="1" applyBorder="1" applyAlignment="1">
      <alignment horizontal="center" vertical="center" shrinkToFit="1"/>
    </xf>
    <xf numFmtId="57" fontId="2" fillId="0" borderId="50" xfId="0" applyNumberFormat="1" applyFont="1" applyBorder="1" applyAlignment="1">
      <alignment horizontal="center" vertical="center" shrinkToFit="1"/>
    </xf>
    <xf numFmtId="57" fontId="2" fillId="0" borderId="51" xfId="0" applyNumberFormat="1" applyFont="1" applyBorder="1" applyAlignment="1">
      <alignment horizontal="center" vertical="center" shrinkToFit="1"/>
    </xf>
    <xf numFmtId="57" fontId="2" fillId="0" borderId="52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  <xf numFmtId="177" fontId="2" fillId="0" borderId="28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vertical="center" shrinkToFit="1"/>
    </xf>
    <xf numFmtId="177" fontId="2" fillId="0" borderId="8" xfId="0" applyNumberFormat="1" applyFont="1" applyBorder="1" applyAlignment="1">
      <alignment vertical="center" shrinkToFit="1"/>
    </xf>
    <xf numFmtId="57" fontId="2" fillId="0" borderId="9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179" fontId="2" fillId="0" borderId="9" xfId="0" applyNumberFormat="1" applyFont="1" applyBorder="1" applyAlignment="1">
      <alignment vertical="center" shrinkToFit="1"/>
    </xf>
    <xf numFmtId="179" fontId="2" fillId="0" borderId="8" xfId="0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177" fontId="2" fillId="0" borderId="56" xfId="0" applyNumberFormat="1" applyFont="1" applyBorder="1" applyAlignment="1" applyProtection="1">
      <alignment vertical="center" shrinkToFit="1"/>
      <protection/>
    </xf>
    <xf numFmtId="177" fontId="2" fillId="0" borderId="6" xfId="0" applyNumberFormat="1" applyFont="1" applyBorder="1" applyAlignment="1" applyProtection="1">
      <alignment vertical="center" shrinkToFit="1"/>
      <protection/>
    </xf>
    <xf numFmtId="0" fontId="2" fillId="0" borderId="56" xfId="0" applyFont="1" applyBorder="1" applyAlignment="1" applyProtection="1">
      <alignment horizontal="center" vertical="center" shrinkToFit="1"/>
      <protection/>
    </xf>
    <xf numFmtId="0" fontId="2" fillId="0" borderId="57" xfId="0" applyFont="1" applyBorder="1" applyAlignment="1" applyProtection="1">
      <alignment horizontal="center" vertical="center" shrinkToFit="1"/>
      <protection/>
    </xf>
    <xf numFmtId="0" fontId="2" fillId="0" borderId="53" xfId="0" applyFont="1" applyBorder="1" applyAlignment="1" applyProtection="1">
      <alignment horizontal="center" vertical="center" shrinkToFit="1"/>
      <protection/>
    </xf>
    <xf numFmtId="0" fontId="2" fillId="0" borderId="7" xfId="0" applyFont="1" applyBorder="1" applyAlignment="1" applyProtection="1">
      <alignment horizontal="center" vertical="center" shrinkToFit="1"/>
      <protection/>
    </xf>
    <xf numFmtId="177" fontId="2" fillId="0" borderId="5" xfId="0" applyNumberFormat="1" applyFont="1" applyBorder="1" applyAlignment="1" applyProtection="1">
      <alignment vertical="center" shrinkToFit="1"/>
      <protection locked="0"/>
    </xf>
    <xf numFmtId="177" fontId="2" fillId="0" borderId="6" xfId="0" applyNumberFormat="1" applyFont="1" applyBorder="1" applyAlignment="1" applyProtection="1">
      <alignment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/>
      <protection/>
    </xf>
    <xf numFmtId="177" fontId="2" fillId="0" borderId="12" xfId="0" applyNumberFormat="1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5" xfId="0" applyNumberFormat="1" applyFont="1" applyBorder="1" applyAlignment="1" applyProtection="1">
      <alignment vertical="top" wrapText="1"/>
      <protection locked="0"/>
    </xf>
    <xf numFmtId="0" fontId="2" fillId="0" borderId="3" xfId="0" applyNumberFormat="1" applyFont="1" applyBorder="1" applyAlignment="1" applyProtection="1">
      <alignment vertical="top" wrapText="1"/>
      <protection locked="0"/>
    </xf>
    <xf numFmtId="0" fontId="2" fillId="0" borderId="30" xfId="0" applyNumberFormat="1" applyFont="1" applyBorder="1" applyAlignment="1" applyProtection="1">
      <alignment vertical="top" wrapText="1"/>
      <protection locked="0"/>
    </xf>
    <xf numFmtId="0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32" xfId="0" applyNumberFormat="1" applyFont="1" applyBorder="1" applyAlignment="1" applyProtection="1">
      <alignment vertical="top" wrapText="1"/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0" fontId="2" fillId="0" borderId="7" xfId="0" applyNumberFormat="1" applyFont="1" applyBorder="1" applyAlignment="1" applyProtection="1">
      <alignment vertical="top" wrapText="1"/>
      <protection locked="0"/>
    </xf>
    <xf numFmtId="0" fontId="2" fillId="0" borderId="31" xfId="0" applyNumberFormat="1" applyFont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textRotation="255" wrapText="1"/>
      <protection/>
    </xf>
    <xf numFmtId="0" fontId="2" fillId="0" borderId="30" xfId="0" applyFont="1" applyBorder="1" applyAlignment="1" applyProtection="1">
      <alignment horizontal="center" vertical="center" textRotation="255" wrapText="1"/>
      <protection/>
    </xf>
    <xf numFmtId="0" fontId="2" fillId="0" borderId="12" xfId="0" applyFont="1" applyBorder="1" applyAlignment="1" applyProtection="1">
      <alignment horizontal="center" vertical="center" textRotation="255" wrapText="1"/>
      <protection/>
    </xf>
    <xf numFmtId="0" fontId="2" fillId="0" borderId="32" xfId="0" applyFont="1" applyBorder="1" applyAlignment="1" applyProtection="1">
      <alignment horizontal="center" vertical="center" textRotation="255" wrapText="1"/>
      <protection/>
    </xf>
    <xf numFmtId="0" fontId="2" fillId="0" borderId="6" xfId="0" applyFont="1" applyBorder="1" applyAlignment="1" applyProtection="1">
      <alignment horizontal="center" vertical="center" textRotation="255" wrapText="1"/>
      <protection/>
    </xf>
    <xf numFmtId="0" fontId="2" fillId="0" borderId="31" xfId="0" applyFont="1" applyBorder="1" applyAlignment="1" applyProtection="1">
      <alignment horizontal="center" vertical="center" textRotation="255" wrapText="1"/>
      <protection/>
    </xf>
    <xf numFmtId="0" fontId="2" fillId="0" borderId="30" xfId="0" applyFont="1" applyBorder="1" applyAlignment="1" applyProtection="1">
      <alignment horizontal="center" vertical="center" shrinkToFit="1"/>
      <protection/>
    </xf>
    <xf numFmtId="0" fontId="2" fillId="0" borderId="32" xfId="0" applyFont="1" applyBorder="1" applyAlignment="1" applyProtection="1">
      <alignment horizontal="center" vertical="center" shrinkToFit="1"/>
      <protection/>
    </xf>
    <xf numFmtId="0" fontId="2" fillId="0" borderId="3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4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center" vertical="center" textRotation="255" wrapText="1"/>
      <protection/>
    </xf>
    <xf numFmtId="0" fontId="2" fillId="0" borderId="13" xfId="0" applyFont="1" applyBorder="1" applyAlignment="1" applyProtection="1">
      <alignment horizontal="center" vertical="center" textRotation="255" wrapText="1"/>
      <protection/>
    </xf>
    <xf numFmtId="0" fontId="2" fillId="0" borderId="9" xfId="0" applyFont="1" applyBorder="1" applyAlignment="1" applyProtection="1">
      <alignment horizontal="center" vertical="center" textRotation="255" wrapText="1"/>
      <protection/>
    </xf>
    <xf numFmtId="0" fontId="2" fillId="0" borderId="5" xfId="0" applyNumberFormat="1" applyFont="1" applyBorder="1" applyAlignment="1" applyProtection="1">
      <alignment horizontal="center" vertical="center" shrinkToFit="1"/>
      <protection/>
    </xf>
    <xf numFmtId="0" fontId="2" fillId="0" borderId="3" xfId="0" applyNumberFormat="1" applyFont="1" applyBorder="1" applyAlignment="1" applyProtection="1">
      <alignment horizontal="center" vertical="center" shrinkToFit="1"/>
      <protection/>
    </xf>
    <xf numFmtId="0" fontId="2" fillId="0" borderId="30" xfId="0" applyNumberFormat="1" applyFont="1" applyBorder="1" applyAlignment="1" applyProtection="1">
      <alignment horizontal="center" vertical="center" shrinkToFit="1"/>
      <protection/>
    </xf>
    <xf numFmtId="0" fontId="2" fillId="0" borderId="6" xfId="0" applyNumberFormat="1" applyFont="1" applyBorder="1" applyAlignment="1" applyProtection="1">
      <alignment horizontal="center" vertical="center" shrinkToFit="1"/>
      <protection/>
    </xf>
    <xf numFmtId="0" fontId="2" fillId="0" borderId="7" xfId="0" applyNumberFormat="1" applyFont="1" applyBorder="1" applyAlignment="1" applyProtection="1">
      <alignment horizontal="center" vertical="center" shrinkToFit="1"/>
      <protection/>
    </xf>
    <xf numFmtId="0" fontId="2" fillId="0" borderId="31" xfId="0" applyNumberFormat="1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L42"/>
  <sheetViews>
    <sheetView showGridLines="0" showZeros="0" tabSelected="1" view="pageBreakPreview" zoomScaleSheetLayoutView="100" workbookViewId="0" topLeftCell="A1">
      <selection activeCell="E3" sqref="E3:N3"/>
    </sheetView>
  </sheetViews>
  <sheetFormatPr defaultColWidth="9.00390625" defaultRowHeight="18.75" customHeight="1"/>
  <cols>
    <col min="1" max="1" width="1.875" style="1" customWidth="1"/>
    <col min="2" max="3" width="3.75390625" style="1" customWidth="1"/>
    <col min="4" max="4" width="7.50390625" style="1" customWidth="1"/>
    <col min="5" max="5" width="11.25390625" style="1" customWidth="1"/>
    <col min="6" max="6" width="5.625" style="1" customWidth="1"/>
    <col min="7" max="7" width="3.75390625" style="1" customWidth="1"/>
    <col min="8" max="8" width="1.875" style="1" customWidth="1"/>
    <col min="9" max="9" width="3.75390625" style="1" customWidth="1"/>
    <col min="10" max="10" width="3.125" style="1" customWidth="1"/>
    <col min="11" max="11" width="3.75390625" style="1" customWidth="1"/>
    <col min="12" max="12" width="1.875" style="1" customWidth="1"/>
    <col min="13" max="13" width="12.50390625" style="1" customWidth="1"/>
    <col min="14" max="14" width="3.75390625" style="1" customWidth="1"/>
    <col min="15" max="15" width="12.50390625" style="1" customWidth="1"/>
    <col min="16" max="16" width="3.75390625" style="1" customWidth="1"/>
    <col min="17" max="17" width="16.25390625" style="1" customWidth="1"/>
    <col min="18" max="18" width="12.50390625" style="1" customWidth="1"/>
    <col min="19" max="19" width="3.75390625" style="1" customWidth="1"/>
    <col min="20" max="20" width="8.75390625" style="1" customWidth="1"/>
    <col min="21" max="21" width="3.75390625" style="1" customWidth="1"/>
    <col min="22" max="23" width="5.625" style="1" customWidth="1"/>
    <col min="24" max="24" width="30.00390625" style="1" customWidth="1"/>
    <col min="25" max="25" width="10.00390625" style="1" customWidth="1"/>
    <col min="26" max="27" width="5.625" style="1" customWidth="1"/>
    <col min="28" max="28" width="3.75390625" style="1" customWidth="1"/>
    <col min="29" max="29" width="1.875" style="1" customWidth="1"/>
    <col min="30" max="30" width="3.75390625" style="1" customWidth="1"/>
    <col min="31" max="31" width="6.25390625" style="1" customWidth="1"/>
    <col min="32" max="32" width="26.25390625" style="1" customWidth="1"/>
    <col min="33" max="33" width="1.875" style="1" customWidth="1"/>
    <col min="34" max="36" width="3.75390625" style="1" customWidth="1"/>
    <col min="37" max="38" width="1.875" style="1" customWidth="1"/>
    <col min="39" max="16384" width="9.00390625" style="1" customWidth="1"/>
  </cols>
  <sheetData>
    <row r="1" spans="1:38" ht="37.5" customHeight="1">
      <c r="A1" s="206" t="s">
        <v>71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ht="18.75" customHeight="1" thickBot="1"/>
    <row r="3" spans="2:37" ht="18.75" customHeight="1">
      <c r="B3" s="227" t="s">
        <v>80</v>
      </c>
      <c r="C3" s="214"/>
      <c r="D3" s="214"/>
      <c r="E3" s="212"/>
      <c r="F3" s="213"/>
      <c r="G3" s="213"/>
      <c r="H3" s="213"/>
      <c r="I3" s="213"/>
      <c r="J3" s="213"/>
      <c r="K3" s="213"/>
      <c r="L3" s="213"/>
      <c r="M3" s="213"/>
      <c r="N3" s="213"/>
      <c r="O3" s="214" t="s">
        <v>93</v>
      </c>
      <c r="P3" s="214"/>
      <c r="Q3" s="214"/>
      <c r="R3" s="207"/>
      <c r="S3" s="208"/>
      <c r="T3" s="208"/>
      <c r="U3" s="56" t="s">
        <v>95</v>
      </c>
      <c r="V3" s="167"/>
      <c r="W3" s="57" t="s">
        <v>96</v>
      </c>
      <c r="X3" s="54" t="s">
        <v>64</v>
      </c>
      <c r="Y3" s="58" t="s">
        <v>98</v>
      </c>
      <c r="Z3" s="168"/>
      <c r="AA3" s="59" t="s">
        <v>96</v>
      </c>
      <c r="AB3" s="55" t="s">
        <v>68</v>
      </c>
      <c r="AC3" s="210" t="s">
        <v>67</v>
      </c>
      <c r="AD3" s="210"/>
      <c r="AE3" s="59"/>
      <c r="AF3" s="60" t="s">
        <v>99</v>
      </c>
      <c r="AG3" s="59"/>
      <c r="AH3" s="59"/>
      <c r="AI3" s="59"/>
      <c r="AJ3" s="59"/>
      <c r="AK3" s="61"/>
    </row>
    <row r="4" spans="2:37" ht="18.75" customHeight="1" thickBot="1">
      <c r="B4" s="228" t="s">
        <v>35</v>
      </c>
      <c r="C4" s="211"/>
      <c r="D4" s="211"/>
      <c r="E4" s="217"/>
      <c r="F4" s="218"/>
      <c r="G4" s="219"/>
      <c r="H4" s="162" t="s">
        <v>61</v>
      </c>
      <c r="I4" s="209"/>
      <c r="J4" s="209"/>
      <c r="K4" s="209"/>
      <c r="L4" s="163"/>
      <c r="M4" s="211" t="s">
        <v>62</v>
      </c>
      <c r="N4" s="211"/>
      <c r="O4" s="211" t="s">
        <v>94</v>
      </c>
      <c r="P4" s="211"/>
      <c r="Q4" s="211"/>
      <c r="R4" s="217"/>
      <c r="S4" s="218"/>
      <c r="T4" s="218"/>
      <c r="U4" s="218"/>
      <c r="V4" s="218"/>
      <c r="W4" s="219"/>
      <c r="X4" s="62" t="s">
        <v>97</v>
      </c>
      <c r="Y4" s="47"/>
      <c r="Z4" s="53" t="s">
        <v>63</v>
      </c>
      <c r="AA4" s="53" t="s">
        <v>68</v>
      </c>
      <c r="AB4" s="209" t="s">
        <v>67</v>
      </c>
      <c r="AC4" s="209"/>
      <c r="AD4" s="48"/>
      <c r="AE4" s="50"/>
      <c r="AF4" s="51" t="s">
        <v>66</v>
      </c>
      <c r="AG4" s="49"/>
      <c r="AH4" s="53" t="s">
        <v>63</v>
      </c>
      <c r="AI4" s="53" t="s">
        <v>68</v>
      </c>
      <c r="AJ4" s="53" t="s">
        <v>67</v>
      </c>
      <c r="AK4" s="63"/>
    </row>
    <row r="6" spans="2:24" ht="18.75" customHeight="1" thickBot="1">
      <c r="B6" s="14" t="s">
        <v>81</v>
      </c>
      <c r="X6" s="14" t="s">
        <v>69</v>
      </c>
    </row>
    <row r="7" spans="2:24" ht="18.75" customHeight="1">
      <c r="B7" s="159" t="s">
        <v>38</v>
      </c>
      <c r="C7" s="141"/>
      <c r="D7" s="141"/>
      <c r="E7" s="166"/>
      <c r="F7" s="154" t="s">
        <v>55</v>
      </c>
      <c r="G7" s="155"/>
      <c r="H7" s="165" t="s">
        <v>48</v>
      </c>
      <c r="I7" s="141"/>
      <c r="J7" s="141"/>
      <c r="K7" s="141"/>
      <c r="L7" s="166"/>
      <c r="M7" s="201" t="s">
        <v>57</v>
      </c>
      <c r="N7" s="223"/>
      <c r="O7" s="165" t="s">
        <v>82</v>
      </c>
      <c r="P7" s="166"/>
      <c r="Q7" s="220" t="s">
        <v>60</v>
      </c>
      <c r="R7" s="220"/>
      <c r="S7" s="220"/>
      <c r="T7" s="201" t="s">
        <v>88</v>
      </c>
      <c r="U7" s="202"/>
      <c r="V7" s="188"/>
      <c r="X7" s="1" t="s">
        <v>366</v>
      </c>
    </row>
    <row r="8" spans="2:22" ht="18.75" customHeight="1">
      <c r="B8" s="142"/>
      <c r="C8" s="143"/>
      <c r="D8" s="143"/>
      <c r="E8" s="161"/>
      <c r="F8" s="156"/>
      <c r="G8" s="157"/>
      <c r="H8" s="160"/>
      <c r="I8" s="143"/>
      <c r="J8" s="143"/>
      <c r="K8" s="143"/>
      <c r="L8" s="161"/>
      <c r="M8" s="181"/>
      <c r="N8" s="164"/>
      <c r="O8" s="160"/>
      <c r="P8" s="161"/>
      <c r="Q8" s="21" t="s">
        <v>79</v>
      </c>
      <c r="R8" s="232" t="s">
        <v>82</v>
      </c>
      <c r="S8" s="205"/>
      <c r="T8" s="189"/>
      <c r="U8" s="179"/>
      <c r="V8" s="180"/>
    </row>
    <row r="9" spans="2:22" ht="18.75" customHeight="1">
      <c r="B9" s="152" t="s">
        <v>86</v>
      </c>
      <c r="C9" s="229" t="s">
        <v>36</v>
      </c>
      <c r="D9" s="230"/>
      <c r="E9" s="231"/>
      <c r="F9" s="169"/>
      <c r="G9" s="8" t="s">
        <v>56</v>
      </c>
      <c r="H9" s="181" t="s">
        <v>53</v>
      </c>
      <c r="I9" s="150"/>
      <c r="J9" s="150"/>
      <c r="K9" s="150"/>
      <c r="L9" s="164"/>
      <c r="M9" s="170"/>
      <c r="N9" s="8" t="s">
        <v>47</v>
      </c>
      <c r="O9" s="171"/>
      <c r="P9" s="8" t="s">
        <v>59</v>
      </c>
      <c r="Q9" s="172"/>
      <c r="R9" s="171"/>
      <c r="S9" s="8" t="s">
        <v>59</v>
      </c>
      <c r="T9" s="215"/>
      <c r="U9" s="216"/>
      <c r="V9" s="46" t="s">
        <v>51</v>
      </c>
    </row>
    <row r="10" spans="2:22" ht="18.75" customHeight="1">
      <c r="B10" s="152"/>
      <c r="C10" s="229"/>
      <c r="D10" s="230"/>
      <c r="E10" s="231"/>
      <c r="F10" s="169"/>
      <c r="G10" s="8" t="s">
        <v>56</v>
      </c>
      <c r="H10" s="6"/>
      <c r="I10" s="7" t="s">
        <v>49</v>
      </c>
      <c r="J10" s="7" t="s">
        <v>54</v>
      </c>
      <c r="K10" s="7" t="s">
        <v>50</v>
      </c>
      <c r="L10" s="3"/>
      <c r="M10" s="170"/>
      <c r="N10" s="8" t="s">
        <v>47</v>
      </c>
      <c r="O10" s="171"/>
      <c r="P10" s="8" t="s">
        <v>59</v>
      </c>
      <c r="Q10" s="172"/>
      <c r="R10" s="171"/>
      <c r="S10" s="8" t="s">
        <v>59</v>
      </c>
      <c r="T10" s="215"/>
      <c r="U10" s="216"/>
      <c r="V10" s="46" t="s">
        <v>51</v>
      </c>
    </row>
    <row r="11" spans="2:22" ht="18.75" customHeight="1">
      <c r="B11" s="152"/>
      <c r="C11" s="229"/>
      <c r="D11" s="230"/>
      <c r="E11" s="231"/>
      <c r="F11" s="169"/>
      <c r="G11" s="8" t="s">
        <v>56</v>
      </c>
      <c r="H11" s="6"/>
      <c r="I11" s="7" t="s">
        <v>49</v>
      </c>
      <c r="J11" s="7" t="s">
        <v>54</v>
      </c>
      <c r="K11" s="7" t="s">
        <v>50</v>
      </c>
      <c r="L11" s="3"/>
      <c r="M11" s="170"/>
      <c r="N11" s="8" t="s">
        <v>47</v>
      </c>
      <c r="O11" s="171"/>
      <c r="P11" s="8" t="s">
        <v>59</v>
      </c>
      <c r="Q11" s="172"/>
      <c r="R11" s="171"/>
      <c r="S11" s="8" t="s">
        <v>59</v>
      </c>
      <c r="T11" s="215"/>
      <c r="U11" s="216"/>
      <c r="V11" s="46" t="s">
        <v>51</v>
      </c>
    </row>
    <row r="12" spans="2:22" ht="18.75" customHeight="1">
      <c r="B12" s="152"/>
      <c r="C12" s="229"/>
      <c r="D12" s="230"/>
      <c r="E12" s="231"/>
      <c r="F12" s="169"/>
      <c r="G12" s="8" t="s">
        <v>56</v>
      </c>
      <c r="H12" s="6"/>
      <c r="I12" s="7" t="s">
        <v>49</v>
      </c>
      <c r="J12" s="7" t="s">
        <v>54</v>
      </c>
      <c r="K12" s="7" t="s">
        <v>50</v>
      </c>
      <c r="L12" s="3"/>
      <c r="M12" s="170"/>
      <c r="N12" s="8" t="s">
        <v>47</v>
      </c>
      <c r="O12" s="171"/>
      <c r="P12" s="8" t="s">
        <v>59</v>
      </c>
      <c r="Q12" s="172"/>
      <c r="R12" s="171"/>
      <c r="S12" s="8" t="s">
        <v>59</v>
      </c>
      <c r="T12" s="215"/>
      <c r="U12" s="216"/>
      <c r="V12" s="46" t="s">
        <v>51</v>
      </c>
    </row>
    <row r="13" spans="2:22" ht="18.75" customHeight="1">
      <c r="B13" s="152"/>
      <c r="C13" s="229"/>
      <c r="D13" s="230"/>
      <c r="E13" s="231"/>
      <c r="F13" s="169"/>
      <c r="G13" s="8" t="s">
        <v>56</v>
      </c>
      <c r="H13" s="6"/>
      <c r="I13" s="7" t="s">
        <v>49</v>
      </c>
      <c r="J13" s="7" t="s">
        <v>54</v>
      </c>
      <c r="K13" s="7" t="s">
        <v>50</v>
      </c>
      <c r="L13" s="3"/>
      <c r="M13" s="170"/>
      <c r="N13" s="8" t="s">
        <v>47</v>
      </c>
      <c r="O13" s="171"/>
      <c r="P13" s="8" t="s">
        <v>59</v>
      </c>
      <c r="Q13" s="172"/>
      <c r="R13" s="171"/>
      <c r="S13" s="8" t="s">
        <v>59</v>
      </c>
      <c r="T13" s="215"/>
      <c r="U13" s="216"/>
      <c r="V13" s="46" t="s">
        <v>51</v>
      </c>
    </row>
    <row r="14" spans="2:22" ht="18.75" customHeight="1">
      <c r="B14" s="152"/>
      <c r="C14" s="229"/>
      <c r="D14" s="230"/>
      <c r="E14" s="231"/>
      <c r="F14" s="169"/>
      <c r="G14" s="8" t="s">
        <v>56</v>
      </c>
      <c r="H14" s="6"/>
      <c r="I14" s="7" t="s">
        <v>49</v>
      </c>
      <c r="J14" s="7" t="s">
        <v>54</v>
      </c>
      <c r="K14" s="7" t="s">
        <v>50</v>
      </c>
      <c r="L14" s="3"/>
      <c r="M14" s="170"/>
      <c r="N14" s="8" t="s">
        <v>47</v>
      </c>
      <c r="O14" s="171"/>
      <c r="P14" s="8" t="s">
        <v>59</v>
      </c>
      <c r="Q14" s="172"/>
      <c r="R14" s="171"/>
      <c r="S14" s="8" t="s">
        <v>59</v>
      </c>
      <c r="T14" s="215"/>
      <c r="U14" s="216"/>
      <c r="V14" s="46" t="s">
        <v>51</v>
      </c>
    </row>
    <row r="15" spans="2:22" ht="18.75" customHeight="1">
      <c r="B15" s="152"/>
      <c r="C15" s="229"/>
      <c r="D15" s="230"/>
      <c r="E15" s="231"/>
      <c r="F15" s="169"/>
      <c r="G15" s="8" t="s">
        <v>56</v>
      </c>
      <c r="H15" s="6"/>
      <c r="I15" s="7" t="s">
        <v>49</v>
      </c>
      <c r="J15" s="7" t="s">
        <v>54</v>
      </c>
      <c r="K15" s="7" t="s">
        <v>50</v>
      </c>
      <c r="L15" s="3"/>
      <c r="M15" s="170"/>
      <c r="N15" s="8" t="s">
        <v>47</v>
      </c>
      <c r="O15" s="171"/>
      <c r="P15" s="8" t="s">
        <v>59</v>
      </c>
      <c r="Q15" s="172"/>
      <c r="R15" s="171"/>
      <c r="S15" s="8" t="s">
        <v>59</v>
      </c>
      <c r="T15" s="215"/>
      <c r="U15" s="216"/>
      <c r="V15" s="46" t="s">
        <v>51</v>
      </c>
    </row>
    <row r="16" spans="2:22" ht="18.75" customHeight="1">
      <c r="B16" s="152"/>
      <c r="C16" s="229"/>
      <c r="D16" s="230"/>
      <c r="E16" s="231"/>
      <c r="F16" s="169"/>
      <c r="G16" s="8" t="s">
        <v>56</v>
      </c>
      <c r="H16" s="6"/>
      <c r="I16" s="7" t="s">
        <v>49</v>
      </c>
      <c r="J16" s="7" t="s">
        <v>54</v>
      </c>
      <c r="K16" s="7" t="s">
        <v>50</v>
      </c>
      <c r="L16" s="3"/>
      <c r="M16" s="170"/>
      <c r="N16" s="8" t="s">
        <v>47</v>
      </c>
      <c r="O16" s="171"/>
      <c r="P16" s="8" t="s">
        <v>59</v>
      </c>
      <c r="Q16" s="172"/>
      <c r="R16" s="171"/>
      <c r="S16" s="8" t="s">
        <v>59</v>
      </c>
      <c r="T16" s="215"/>
      <c r="U16" s="216"/>
      <c r="V16" s="46" t="s">
        <v>51</v>
      </c>
    </row>
    <row r="17" spans="2:22" ht="18.75" customHeight="1" thickBot="1">
      <c r="B17" s="153"/>
      <c r="C17" s="47" t="s">
        <v>41</v>
      </c>
      <c r="D17" s="48"/>
      <c r="E17" s="48"/>
      <c r="F17" s="48"/>
      <c r="G17" s="48"/>
      <c r="H17" s="48"/>
      <c r="I17" s="158"/>
      <c r="J17" s="158"/>
      <c r="K17" s="49" t="s">
        <v>52</v>
      </c>
      <c r="L17" s="50"/>
      <c r="M17" s="224" t="s">
        <v>87</v>
      </c>
      <c r="N17" s="226"/>
      <c r="O17" s="224" t="s">
        <v>87</v>
      </c>
      <c r="P17" s="226"/>
      <c r="Q17" s="51" t="s">
        <v>87</v>
      </c>
      <c r="R17" s="224" t="s">
        <v>87</v>
      </c>
      <c r="S17" s="226"/>
      <c r="T17" s="224" t="s">
        <v>87</v>
      </c>
      <c r="U17" s="225"/>
      <c r="V17" s="200"/>
    </row>
    <row r="18" spans="2:22" ht="18.75" customHeight="1">
      <c r="B18" s="13" t="s">
        <v>90</v>
      </c>
      <c r="C18" s="5"/>
      <c r="D18" s="5"/>
      <c r="E18" s="5"/>
      <c r="F18" s="5"/>
      <c r="G18" s="5"/>
      <c r="H18" s="5"/>
      <c r="I18" s="12"/>
      <c r="J18" s="12"/>
      <c r="K18" s="9"/>
      <c r="L18" s="5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ht="18.75" customHeight="1" thickBot="1"/>
    <row r="20" spans="2:24" ht="18.75" customHeight="1">
      <c r="B20" s="221" t="s">
        <v>38</v>
      </c>
      <c r="C20" s="222"/>
      <c r="D20" s="222"/>
      <c r="E20" s="223"/>
      <c r="F20" s="144" t="s">
        <v>75</v>
      </c>
      <c r="G20" s="223"/>
      <c r="H20" s="144" t="s">
        <v>89</v>
      </c>
      <c r="I20" s="222"/>
      <c r="J20" s="222"/>
      <c r="K20" s="222"/>
      <c r="L20" s="149"/>
      <c r="X20" s="14" t="s">
        <v>92</v>
      </c>
    </row>
    <row r="21" spans="2:24" ht="18.75" customHeight="1">
      <c r="B21" s="152" t="s">
        <v>72</v>
      </c>
      <c r="C21" s="4" t="s">
        <v>83</v>
      </c>
      <c r="D21" s="2"/>
      <c r="E21" s="2"/>
      <c r="F21" s="171"/>
      <c r="G21" s="8" t="s">
        <v>75</v>
      </c>
      <c r="H21" s="215"/>
      <c r="I21" s="216"/>
      <c r="J21" s="216"/>
      <c r="K21" s="145" t="s">
        <v>51</v>
      </c>
      <c r="L21" s="146"/>
      <c r="X21" s="1" t="s">
        <v>367</v>
      </c>
    </row>
    <row r="22" spans="2:12" ht="18.75" customHeight="1">
      <c r="B22" s="152"/>
      <c r="C22" s="23"/>
      <c r="D22" s="2" t="s">
        <v>73</v>
      </c>
      <c r="E22" s="2"/>
      <c r="F22" s="171"/>
      <c r="G22" s="8" t="s">
        <v>75</v>
      </c>
      <c r="H22" s="215"/>
      <c r="I22" s="216"/>
      <c r="J22" s="216"/>
      <c r="K22" s="145" t="s">
        <v>51</v>
      </c>
      <c r="L22" s="146"/>
    </row>
    <row r="23" spans="2:12" ht="18.75" customHeight="1">
      <c r="B23" s="152"/>
      <c r="C23" s="4" t="s">
        <v>84</v>
      </c>
      <c r="D23" s="2"/>
      <c r="E23" s="2"/>
      <c r="F23" s="171"/>
      <c r="G23" s="8" t="s">
        <v>75</v>
      </c>
      <c r="H23" s="215"/>
      <c r="I23" s="216"/>
      <c r="J23" s="216"/>
      <c r="K23" s="145" t="s">
        <v>51</v>
      </c>
      <c r="L23" s="146"/>
    </row>
    <row r="24" spans="2:12" ht="18.75" customHeight="1">
      <c r="B24" s="152"/>
      <c r="C24" s="23"/>
      <c r="D24" s="2" t="s">
        <v>73</v>
      </c>
      <c r="E24" s="2"/>
      <c r="F24" s="171"/>
      <c r="G24" s="8" t="s">
        <v>75</v>
      </c>
      <c r="H24" s="215"/>
      <c r="I24" s="216"/>
      <c r="J24" s="216"/>
      <c r="K24" s="145" t="s">
        <v>51</v>
      </c>
      <c r="L24" s="146"/>
    </row>
    <row r="25" spans="2:12" ht="18.75" customHeight="1" thickBot="1">
      <c r="B25" s="153"/>
      <c r="C25" s="224" t="s">
        <v>41</v>
      </c>
      <c r="D25" s="225"/>
      <c r="E25" s="226"/>
      <c r="F25" s="173"/>
      <c r="G25" s="52" t="s">
        <v>75</v>
      </c>
      <c r="H25" s="148"/>
      <c r="I25" s="158"/>
      <c r="J25" s="158"/>
      <c r="K25" s="209" t="s">
        <v>51</v>
      </c>
      <c r="L25" s="147"/>
    </row>
    <row r="26" ht="18.75" customHeight="1">
      <c r="B26" s="1" t="s">
        <v>91</v>
      </c>
    </row>
    <row r="28" ht="18.75" customHeight="1">
      <c r="B28" s="14" t="s">
        <v>37</v>
      </c>
    </row>
    <row r="29" ht="18.75" customHeight="1">
      <c r="B29" s="1" t="s">
        <v>368</v>
      </c>
    </row>
    <row r="41" spans="2:24" ht="18.75" customHeight="1">
      <c r="B41" s="14" t="s">
        <v>43</v>
      </c>
      <c r="X41" s="14" t="s">
        <v>70</v>
      </c>
    </row>
    <row r="42" spans="2:24" ht="18.75" customHeight="1">
      <c r="B42" s="1" t="s">
        <v>369</v>
      </c>
      <c r="X42" s="1" t="s">
        <v>370</v>
      </c>
    </row>
  </sheetData>
  <sheetProtection sheet="1" scenarios="1" selectLockedCells="1"/>
  <mergeCells count="59">
    <mergeCell ref="H24:J24"/>
    <mergeCell ref="H25:J25"/>
    <mergeCell ref="H20:L20"/>
    <mergeCell ref="H7:L8"/>
    <mergeCell ref="H9:L9"/>
    <mergeCell ref="B21:B25"/>
    <mergeCell ref="F20:G20"/>
    <mergeCell ref="K21:L21"/>
    <mergeCell ref="K22:L22"/>
    <mergeCell ref="K23:L23"/>
    <mergeCell ref="K24:L24"/>
    <mergeCell ref="K25:L25"/>
    <mergeCell ref="H21:J21"/>
    <mergeCell ref="H22:J22"/>
    <mergeCell ref="H23:J23"/>
    <mergeCell ref="C15:E15"/>
    <mergeCell ref="C16:E16"/>
    <mergeCell ref="H4:L4"/>
    <mergeCell ref="B9:B17"/>
    <mergeCell ref="F7:G8"/>
    <mergeCell ref="I17:J17"/>
    <mergeCell ref="C9:E9"/>
    <mergeCell ref="B7:E8"/>
    <mergeCell ref="M7:N8"/>
    <mergeCell ref="M17:N17"/>
    <mergeCell ref="O7:P8"/>
    <mergeCell ref="O17:P17"/>
    <mergeCell ref="R17:S17"/>
    <mergeCell ref="R8:S8"/>
    <mergeCell ref="T17:V17"/>
    <mergeCell ref="T7:V8"/>
    <mergeCell ref="T9:U9"/>
    <mergeCell ref="T10:U10"/>
    <mergeCell ref="T11:U11"/>
    <mergeCell ref="T12:U12"/>
    <mergeCell ref="T13:U13"/>
    <mergeCell ref="T14:U14"/>
    <mergeCell ref="B20:E20"/>
    <mergeCell ref="C25:E25"/>
    <mergeCell ref="B3:D3"/>
    <mergeCell ref="B4:D4"/>
    <mergeCell ref="E4:G4"/>
    <mergeCell ref="C10:E10"/>
    <mergeCell ref="C11:E11"/>
    <mergeCell ref="C12:E12"/>
    <mergeCell ref="C13:E13"/>
    <mergeCell ref="C14:E14"/>
    <mergeCell ref="T15:U15"/>
    <mergeCell ref="T16:U16"/>
    <mergeCell ref="R4:W4"/>
    <mergeCell ref="Q7:S7"/>
    <mergeCell ref="A1:AL1"/>
    <mergeCell ref="R3:T3"/>
    <mergeCell ref="AB4:AC4"/>
    <mergeCell ref="AC3:AD3"/>
    <mergeCell ref="M4:N4"/>
    <mergeCell ref="E3:N3"/>
    <mergeCell ref="O3:Q3"/>
    <mergeCell ref="O4:Q4"/>
  </mergeCells>
  <printOptions horizontalCentered="1"/>
  <pageMargins left="0.3937007874015748" right="0.3937007874015748" top="0.7874015748031497" bottom="0.7874015748031497" header="0.5905511811023623" footer="0.5905511811023623"/>
  <pageSetup fitToHeight="1" fitToWidth="1" horizontalDpi="600" verticalDpi="600" orientation="landscape" paperSize="9" scale="56" r:id="rId1"/>
  <headerFooter alignWithMargins="0">
    <oddHeader>&amp;L&amp;"ＭＳ 明朝,標準"別紙様式第２号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R41"/>
  <sheetViews>
    <sheetView view="pageBreakPreview" zoomScaleSheetLayoutView="100" workbookViewId="0" topLeftCell="A1">
      <selection activeCell="E5" sqref="E5"/>
    </sheetView>
  </sheetViews>
  <sheetFormatPr defaultColWidth="9.00390625" defaultRowHeight="17.25" customHeight="1"/>
  <cols>
    <col min="1" max="1" width="1.875" style="86" customWidth="1"/>
    <col min="2" max="2" width="5.625" style="127" customWidth="1"/>
    <col min="3" max="3" width="7.50390625" style="127" customWidth="1"/>
    <col min="4" max="4" width="21.25390625" style="127" customWidth="1"/>
    <col min="5" max="6" width="25.00390625" style="86" customWidth="1"/>
    <col min="7" max="7" width="6.25390625" style="127" customWidth="1"/>
    <col min="8" max="8" width="25.00390625" style="127" customWidth="1"/>
    <col min="9" max="9" width="5.00390625" style="127" customWidth="1"/>
    <col min="10" max="10" width="3.75390625" style="127" customWidth="1"/>
    <col min="11" max="11" width="11.25390625" style="127" customWidth="1"/>
    <col min="12" max="12" width="5.625" style="127" customWidth="1"/>
    <col min="13" max="13" width="11.25390625" style="127" customWidth="1"/>
    <col min="14" max="14" width="5.625" style="127" customWidth="1"/>
    <col min="15" max="15" width="5.00390625" style="127" customWidth="1"/>
    <col min="16" max="16" width="3.75390625" style="127" customWidth="1"/>
    <col min="17" max="17" width="11.25390625" style="127" customWidth="1"/>
    <col min="18" max="18" width="5.625" style="127" customWidth="1"/>
    <col min="19" max="19" width="1.625" style="127" customWidth="1"/>
    <col min="20" max="16384" width="6.25390625" style="127" customWidth="1"/>
  </cols>
  <sheetData>
    <row r="2" spans="2:8" ht="17.25" customHeight="1">
      <c r="B2" s="129" t="s">
        <v>33</v>
      </c>
      <c r="F2" s="99" t="s">
        <v>342</v>
      </c>
      <c r="H2" s="198" t="s">
        <v>43</v>
      </c>
    </row>
    <row r="3" spans="2:18" ht="17.25" customHeight="1">
      <c r="B3" s="326" t="s">
        <v>343</v>
      </c>
      <c r="C3" s="327"/>
      <c r="D3" s="328"/>
      <c r="E3" s="432" t="s">
        <v>344</v>
      </c>
      <c r="F3" s="432" t="s">
        <v>345</v>
      </c>
      <c r="H3" s="279" t="s">
        <v>45</v>
      </c>
      <c r="I3" s="279" t="s">
        <v>44</v>
      </c>
      <c r="J3" s="413"/>
      <c r="K3" s="415" t="str">
        <f>'生産計画'!I3&amp;"年末"</f>
        <v>20年末</v>
      </c>
      <c r="L3" s="415"/>
      <c r="M3" s="279" t="str">
        <f>'生産計画'!K3</f>
        <v>21年</v>
      </c>
      <c r="N3" s="413"/>
      <c r="O3" s="415" t="s">
        <v>46</v>
      </c>
      <c r="P3" s="415"/>
      <c r="Q3" s="279" t="s">
        <v>340</v>
      </c>
      <c r="R3" s="413"/>
    </row>
    <row r="4" spans="2:18" ht="17.25" customHeight="1">
      <c r="B4" s="329"/>
      <c r="C4" s="330"/>
      <c r="D4" s="331"/>
      <c r="E4" s="433"/>
      <c r="F4" s="433"/>
      <c r="H4" s="280"/>
      <c r="I4" s="280"/>
      <c r="J4" s="414"/>
      <c r="K4" s="416" t="s">
        <v>341</v>
      </c>
      <c r="L4" s="416"/>
      <c r="M4" s="280" t="s">
        <v>339</v>
      </c>
      <c r="N4" s="414"/>
      <c r="O4" s="416"/>
      <c r="P4" s="416"/>
      <c r="Q4" s="280"/>
      <c r="R4" s="414"/>
    </row>
    <row r="5" spans="2:18" ht="17.25" customHeight="1">
      <c r="B5" s="420" t="s">
        <v>346</v>
      </c>
      <c r="C5" s="420" t="s">
        <v>347</v>
      </c>
      <c r="D5" s="128" t="s">
        <v>348</v>
      </c>
      <c r="E5" s="110"/>
      <c r="F5" s="110"/>
      <c r="H5" s="391"/>
      <c r="I5" s="389"/>
      <c r="J5" s="328" t="s">
        <v>47</v>
      </c>
      <c r="K5" s="389"/>
      <c r="L5" s="328" t="s">
        <v>51</v>
      </c>
      <c r="M5" s="389"/>
      <c r="N5" s="328" t="s">
        <v>51</v>
      </c>
      <c r="O5" s="389"/>
      <c r="P5" s="328" t="s">
        <v>58</v>
      </c>
      <c r="Q5" s="389"/>
      <c r="R5" s="328" t="s">
        <v>51</v>
      </c>
    </row>
    <row r="6" spans="2:18" ht="17.25" customHeight="1">
      <c r="B6" s="421"/>
      <c r="C6" s="421"/>
      <c r="D6" s="128" t="s">
        <v>349</v>
      </c>
      <c r="E6" s="110"/>
      <c r="F6" s="110"/>
      <c r="H6" s="298"/>
      <c r="I6" s="390"/>
      <c r="J6" s="331"/>
      <c r="K6" s="390"/>
      <c r="L6" s="331"/>
      <c r="M6" s="390"/>
      <c r="N6" s="331"/>
      <c r="O6" s="390"/>
      <c r="P6" s="331"/>
      <c r="Q6" s="390"/>
      <c r="R6" s="331"/>
    </row>
    <row r="7" spans="2:18" ht="17.25" customHeight="1">
      <c r="B7" s="421"/>
      <c r="C7" s="421"/>
      <c r="D7" s="128" t="s">
        <v>350</v>
      </c>
      <c r="E7" s="110"/>
      <c r="F7" s="110"/>
      <c r="H7" s="391"/>
      <c r="I7" s="389"/>
      <c r="J7" s="328" t="s">
        <v>47</v>
      </c>
      <c r="K7" s="389"/>
      <c r="L7" s="328" t="s">
        <v>51</v>
      </c>
      <c r="M7" s="389"/>
      <c r="N7" s="328" t="s">
        <v>51</v>
      </c>
      <c r="O7" s="389"/>
      <c r="P7" s="328" t="s">
        <v>58</v>
      </c>
      <c r="Q7" s="389"/>
      <c r="R7" s="328" t="s">
        <v>51</v>
      </c>
    </row>
    <row r="8" spans="2:18" ht="17.25" customHeight="1">
      <c r="B8" s="421"/>
      <c r="C8" s="422"/>
      <c r="D8" s="128"/>
      <c r="E8" s="110"/>
      <c r="F8" s="110"/>
      <c r="H8" s="298"/>
      <c r="I8" s="390"/>
      <c r="J8" s="331"/>
      <c r="K8" s="390"/>
      <c r="L8" s="331"/>
      <c r="M8" s="390"/>
      <c r="N8" s="331"/>
      <c r="O8" s="390"/>
      <c r="P8" s="331"/>
      <c r="Q8" s="390"/>
      <c r="R8" s="331"/>
    </row>
    <row r="9" spans="2:18" ht="17.25" customHeight="1">
      <c r="B9" s="421"/>
      <c r="C9" s="420" t="s">
        <v>351</v>
      </c>
      <c r="D9" s="128" t="s">
        <v>352</v>
      </c>
      <c r="E9" s="110"/>
      <c r="F9" s="110"/>
      <c r="H9" s="391"/>
      <c r="I9" s="389"/>
      <c r="J9" s="328" t="s">
        <v>47</v>
      </c>
      <c r="K9" s="389"/>
      <c r="L9" s="328" t="s">
        <v>51</v>
      </c>
      <c r="M9" s="389"/>
      <c r="N9" s="328" t="s">
        <v>51</v>
      </c>
      <c r="O9" s="389"/>
      <c r="P9" s="328" t="s">
        <v>58</v>
      </c>
      <c r="Q9" s="389"/>
      <c r="R9" s="328" t="s">
        <v>51</v>
      </c>
    </row>
    <row r="10" spans="2:18" ht="17.25" customHeight="1">
      <c r="B10" s="421"/>
      <c r="C10" s="421"/>
      <c r="D10" s="128" t="s">
        <v>353</v>
      </c>
      <c r="E10" s="110"/>
      <c r="F10" s="110"/>
      <c r="H10" s="298"/>
      <c r="I10" s="390"/>
      <c r="J10" s="331"/>
      <c r="K10" s="390"/>
      <c r="L10" s="331"/>
      <c r="M10" s="390"/>
      <c r="N10" s="331"/>
      <c r="O10" s="390"/>
      <c r="P10" s="331"/>
      <c r="Q10" s="390"/>
      <c r="R10" s="331"/>
    </row>
    <row r="11" spans="2:18" ht="17.25" customHeight="1">
      <c r="B11" s="421"/>
      <c r="C11" s="421"/>
      <c r="D11" s="128" t="s">
        <v>130</v>
      </c>
      <c r="E11" s="110"/>
      <c r="F11" s="110"/>
      <c r="H11" s="391"/>
      <c r="I11" s="389"/>
      <c r="J11" s="328" t="s">
        <v>47</v>
      </c>
      <c r="K11" s="389"/>
      <c r="L11" s="328" t="s">
        <v>51</v>
      </c>
      <c r="M11" s="389"/>
      <c r="N11" s="328" t="s">
        <v>51</v>
      </c>
      <c r="O11" s="389"/>
      <c r="P11" s="328" t="s">
        <v>58</v>
      </c>
      <c r="Q11" s="389"/>
      <c r="R11" s="328" t="s">
        <v>51</v>
      </c>
    </row>
    <row r="12" spans="2:18" ht="17.25" customHeight="1">
      <c r="B12" s="421"/>
      <c r="C12" s="422"/>
      <c r="D12" s="128"/>
      <c r="E12" s="110"/>
      <c r="F12" s="110"/>
      <c r="H12" s="298"/>
      <c r="I12" s="390"/>
      <c r="J12" s="331"/>
      <c r="K12" s="390"/>
      <c r="L12" s="331"/>
      <c r="M12" s="390"/>
      <c r="N12" s="331"/>
      <c r="O12" s="390"/>
      <c r="P12" s="331"/>
      <c r="Q12" s="390"/>
      <c r="R12" s="331"/>
    </row>
    <row r="13" spans="2:18" ht="17.25" customHeight="1">
      <c r="B13" s="421"/>
      <c r="C13" s="420" t="s">
        <v>130</v>
      </c>
      <c r="D13" s="128" t="s">
        <v>0</v>
      </c>
      <c r="E13" s="110"/>
      <c r="F13" s="110"/>
      <c r="H13" s="391"/>
      <c r="I13" s="389"/>
      <c r="J13" s="328" t="s">
        <v>47</v>
      </c>
      <c r="K13" s="389"/>
      <c r="L13" s="328" t="s">
        <v>51</v>
      </c>
      <c r="M13" s="389"/>
      <c r="N13" s="328" t="s">
        <v>51</v>
      </c>
      <c r="O13" s="389"/>
      <c r="P13" s="328" t="s">
        <v>58</v>
      </c>
      <c r="Q13" s="389"/>
      <c r="R13" s="328" t="s">
        <v>51</v>
      </c>
    </row>
    <row r="14" spans="2:18" ht="17.25" customHeight="1">
      <c r="B14" s="421"/>
      <c r="C14" s="421"/>
      <c r="D14" s="128" t="s">
        <v>1</v>
      </c>
      <c r="E14" s="110"/>
      <c r="F14" s="110"/>
      <c r="H14" s="298"/>
      <c r="I14" s="390"/>
      <c r="J14" s="331"/>
      <c r="K14" s="390"/>
      <c r="L14" s="331"/>
      <c r="M14" s="390"/>
      <c r="N14" s="331"/>
      <c r="O14" s="390"/>
      <c r="P14" s="331"/>
      <c r="Q14" s="390"/>
      <c r="R14" s="331"/>
    </row>
    <row r="15" spans="2:18" ht="17.25" customHeight="1">
      <c r="B15" s="421"/>
      <c r="C15" s="421"/>
      <c r="D15" s="128" t="s">
        <v>2</v>
      </c>
      <c r="E15" s="110"/>
      <c r="F15" s="110"/>
      <c r="H15" s="391"/>
      <c r="I15" s="389"/>
      <c r="J15" s="328" t="s">
        <v>47</v>
      </c>
      <c r="K15" s="389"/>
      <c r="L15" s="328" t="s">
        <v>51</v>
      </c>
      <c r="M15" s="389"/>
      <c r="N15" s="328" t="s">
        <v>51</v>
      </c>
      <c r="O15" s="389"/>
      <c r="P15" s="328" t="s">
        <v>58</v>
      </c>
      <c r="Q15" s="389"/>
      <c r="R15" s="328" t="s">
        <v>51</v>
      </c>
    </row>
    <row r="16" spans="2:18" ht="17.25" customHeight="1">
      <c r="B16" s="422"/>
      <c r="C16" s="422"/>
      <c r="D16" s="128" t="s">
        <v>3</v>
      </c>
      <c r="E16" s="110"/>
      <c r="F16" s="110"/>
      <c r="H16" s="298"/>
      <c r="I16" s="390"/>
      <c r="J16" s="331"/>
      <c r="K16" s="390"/>
      <c r="L16" s="331"/>
      <c r="M16" s="390"/>
      <c r="N16" s="331"/>
      <c r="O16" s="390"/>
      <c r="P16" s="331"/>
      <c r="Q16" s="390"/>
      <c r="R16" s="331"/>
    </row>
    <row r="17" spans="2:18" ht="17.25" customHeight="1">
      <c r="B17" s="420" t="s">
        <v>4</v>
      </c>
      <c r="C17" s="247" t="s">
        <v>5</v>
      </c>
      <c r="D17" s="128" t="s">
        <v>6</v>
      </c>
      <c r="E17" s="110"/>
      <c r="F17" s="110"/>
      <c r="H17" s="391"/>
      <c r="I17" s="389"/>
      <c r="J17" s="328" t="s">
        <v>47</v>
      </c>
      <c r="K17" s="389"/>
      <c r="L17" s="328" t="s">
        <v>51</v>
      </c>
      <c r="M17" s="389"/>
      <c r="N17" s="328" t="s">
        <v>51</v>
      </c>
      <c r="O17" s="389"/>
      <c r="P17" s="328" t="s">
        <v>58</v>
      </c>
      <c r="Q17" s="389"/>
      <c r="R17" s="328" t="s">
        <v>51</v>
      </c>
    </row>
    <row r="18" spans="2:18" ht="17.25" customHeight="1">
      <c r="B18" s="421"/>
      <c r="C18" s="248"/>
      <c r="D18" s="128" t="s">
        <v>7</v>
      </c>
      <c r="E18" s="110"/>
      <c r="F18" s="110"/>
      <c r="H18" s="298"/>
      <c r="I18" s="390"/>
      <c r="J18" s="331"/>
      <c r="K18" s="390"/>
      <c r="L18" s="331"/>
      <c r="M18" s="390"/>
      <c r="N18" s="331"/>
      <c r="O18" s="390"/>
      <c r="P18" s="331"/>
      <c r="Q18" s="390"/>
      <c r="R18" s="331"/>
    </row>
    <row r="19" spans="2:18" ht="17.25" customHeight="1">
      <c r="B19" s="421"/>
      <c r="C19" s="248"/>
      <c r="D19" s="128" t="s">
        <v>8</v>
      </c>
      <c r="E19" s="110"/>
      <c r="F19" s="110"/>
      <c r="H19" s="391"/>
      <c r="I19" s="389"/>
      <c r="J19" s="328" t="s">
        <v>47</v>
      </c>
      <c r="K19" s="389"/>
      <c r="L19" s="328" t="s">
        <v>51</v>
      </c>
      <c r="M19" s="389"/>
      <c r="N19" s="328" t="s">
        <v>51</v>
      </c>
      <c r="O19" s="389"/>
      <c r="P19" s="328" t="s">
        <v>58</v>
      </c>
      <c r="Q19" s="389"/>
      <c r="R19" s="328" t="s">
        <v>51</v>
      </c>
    </row>
    <row r="20" spans="2:18" ht="17.25" customHeight="1" thickBot="1">
      <c r="B20" s="421"/>
      <c r="C20" s="248"/>
      <c r="D20" s="128" t="s">
        <v>9</v>
      </c>
      <c r="E20" s="110"/>
      <c r="F20" s="110"/>
      <c r="H20" s="394"/>
      <c r="I20" s="393"/>
      <c r="J20" s="392"/>
      <c r="K20" s="393"/>
      <c r="L20" s="392"/>
      <c r="M20" s="393"/>
      <c r="N20" s="392"/>
      <c r="O20" s="393"/>
      <c r="P20" s="392"/>
      <c r="Q20" s="393"/>
      <c r="R20" s="392"/>
    </row>
    <row r="21" spans="2:18" ht="17.25" customHeight="1" thickTop="1">
      <c r="B21" s="421"/>
      <c r="C21" s="248"/>
      <c r="D21" s="128" t="s">
        <v>352</v>
      </c>
      <c r="E21" s="110"/>
      <c r="F21" s="110"/>
      <c r="H21" s="385" t="s">
        <v>41</v>
      </c>
      <c r="I21" s="386"/>
      <c r="J21" s="387"/>
      <c r="K21" s="383">
        <f>SUM(K5:K20)</f>
        <v>0</v>
      </c>
      <c r="L21" s="378" t="s">
        <v>51</v>
      </c>
      <c r="M21" s="383">
        <f>SUM(M5:M20)</f>
        <v>0</v>
      </c>
      <c r="N21" s="378" t="s">
        <v>51</v>
      </c>
      <c r="O21" s="379"/>
      <c r="P21" s="380"/>
      <c r="Q21" s="383">
        <f>SUM(Q5:Q20)</f>
        <v>0</v>
      </c>
      <c r="R21" s="378" t="s">
        <v>51</v>
      </c>
    </row>
    <row r="22" spans="2:18" ht="17.25" customHeight="1">
      <c r="B22" s="421"/>
      <c r="C22" s="248"/>
      <c r="D22" s="128" t="s">
        <v>10</v>
      </c>
      <c r="E22" s="110"/>
      <c r="F22" s="110"/>
      <c r="H22" s="265"/>
      <c r="I22" s="388"/>
      <c r="J22" s="266"/>
      <c r="K22" s="384"/>
      <c r="L22" s="331"/>
      <c r="M22" s="384"/>
      <c r="N22" s="331"/>
      <c r="O22" s="381"/>
      <c r="P22" s="382"/>
      <c r="Q22" s="384"/>
      <c r="R22" s="331"/>
    </row>
    <row r="23" spans="2:18" ht="17.25" customHeight="1">
      <c r="B23" s="421"/>
      <c r="C23" s="249"/>
      <c r="D23" s="128"/>
      <c r="E23" s="110"/>
      <c r="F23" s="110"/>
      <c r="H23" s="199"/>
      <c r="I23" s="203"/>
      <c r="J23" s="204"/>
      <c r="K23" s="203"/>
      <c r="L23" s="204"/>
      <c r="M23" s="203"/>
      <c r="N23" s="204"/>
      <c r="O23" s="203"/>
      <c r="P23" s="204"/>
      <c r="Q23" s="203"/>
      <c r="R23" s="204"/>
    </row>
    <row r="24" spans="2:18" ht="17.25" customHeight="1">
      <c r="B24" s="421"/>
      <c r="C24" s="429" t="s">
        <v>11</v>
      </c>
      <c r="D24" s="128" t="s">
        <v>32</v>
      </c>
      <c r="E24" s="110"/>
      <c r="F24" s="110"/>
      <c r="H24" s="198" t="s">
        <v>70</v>
      </c>
      <c r="I24" s="203"/>
      <c r="J24" s="204"/>
      <c r="K24" s="203"/>
      <c r="L24" s="204"/>
      <c r="M24" s="203"/>
      <c r="N24" s="204"/>
      <c r="O24" s="203"/>
      <c r="P24" s="204"/>
      <c r="Q24" s="203"/>
      <c r="R24" s="204"/>
    </row>
    <row r="25" spans="2:18" ht="17.25" customHeight="1">
      <c r="B25" s="421"/>
      <c r="C25" s="431"/>
      <c r="D25" s="128" t="s">
        <v>12</v>
      </c>
      <c r="E25" s="110"/>
      <c r="F25" s="110"/>
      <c r="H25" s="255" t="s">
        <v>34</v>
      </c>
      <c r="I25" s="279" t="s">
        <v>44</v>
      </c>
      <c r="J25" s="413"/>
      <c r="K25" s="415" t="str">
        <f>'生産計画'!I3&amp;"年末"</f>
        <v>20年末</v>
      </c>
      <c r="L25" s="413"/>
      <c r="M25" s="423" t="s">
        <v>357</v>
      </c>
      <c r="N25" s="424"/>
      <c r="O25" s="424"/>
      <c r="P25" s="424"/>
      <c r="Q25" s="424"/>
      <c r="R25" s="425"/>
    </row>
    <row r="26" spans="2:18" ht="17.25" customHeight="1">
      <c r="B26" s="421"/>
      <c r="C26" s="430"/>
      <c r="D26" s="128"/>
      <c r="E26" s="110"/>
      <c r="F26" s="110"/>
      <c r="H26" s="286"/>
      <c r="I26" s="280"/>
      <c r="J26" s="414"/>
      <c r="K26" s="416" t="s">
        <v>341</v>
      </c>
      <c r="L26" s="414"/>
      <c r="M26" s="426"/>
      <c r="N26" s="427"/>
      <c r="O26" s="427"/>
      <c r="P26" s="427"/>
      <c r="Q26" s="427"/>
      <c r="R26" s="428"/>
    </row>
    <row r="27" spans="2:18" ht="17.25" customHeight="1">
      <c r="B27" s="421"/>
      <c r="C27" s="420" t="s">
        <v>13</v>
      </c>
      <c r="D27" s="128" t="s">
        <v>14</v>
      </c>
      <c r="E27" s="110"/>
      <c r="F27" s="110"/>
      <c r="H27" s="404"/>
      <c r="I27" s="389"/>
      <c r="J27" s="328" t="s">
        <v>47</v>
      </c>
      <c r="K27" s="389"/>
      <c r="L27" s="328" t="s">
        <v>51</v>
      </c>
      <c r="M27" s="395"/>
      <c r="N27" s="396"/>
      <c r="O27" s="396"/>
      <c r="P27" s="396"/>
      <c r="Q27" s="396"/>
      <c r="R27" s="397"/>
    </row>
    <row r="28" spans="2:18" ht="17.25" customHeight="1">
      <c r="B28" s="421"/>
      <c r="C28" s="421"/>
      <c r="D28" s="128" t="s">
        <v>15</v>
      </c>
      <c r="E28" s="110"/>
      <c r="F28" s="110"/>
      <c r="H28" s="405"/>
      <c r="I28" s="393"/>
      <c r="J28" s="392"/>
      <c r="K28" s="393"/>
      <c r="L28" s="392"/>
      <c r="M28" s="398"/>
      <c r="N28" s="399"/>
      <c r="O28" s="399"/>
      <c r="P28" s="399"/>
      <c r="Q28" s="399"/>
      <c r="R28" s="400"/>
    </row>
    <row r="29" spans="2:18" ht="17.25" customHeight="1">
      <c r="B29" s="422"/>
      <c r="C29" s="422"/>
      <c r="D29" s="128" t="s">
        <v>16</v>
      </c>
      <c r="E29" s="78"/>
      <c r="F29" s="78"/>
      <c r="H29" s="406"/>
      <c r="I29" s="390"/>
      <c r="J29" s="331"/>
      <c r="K29" s="390"/>
      <c r="L29" s="331"/>
      <c r="M29" s="401"/>
      <c r="N29" s="402"/>
      <c r="O29" s="402"/>
      <c r="P29" s="402"/>
      <c r="Q29" s="402"/>
      <c r="R29" s="403"/>
    </row>
    <row r="30" spans="2:18" ht="17.25" customHeight="1">
      <c r="B30" s="417" t="s">
        <v>17</v>
      </c>
      <c r="C30" s="418"/>
      <c r="D30" s="419"/>
      <c r="E30" s="78"/>
      <c r="F30" s="78"/>
      <c r="H30" s="404"/>
      <c r="I30" s="389"/>
      <c r="J30" s="328" t="s">
        <v>47</v>
      </c>
      <c r="K30" s="389"/>
      <c r="L30" s="328" t="s">
        <v>51</v>
      </c>
      <c r="M30" s="395"/>
      <c r="N30" s="396"/>
      <c r="O30" s="396"/>
      <c r="P30" s="396"/>
      <c r="Q30" s="396"/>
      <c r="R30" s="397"/>
    </row>
    <row r="31" spans="2:18" ht="17.25" customHeight="1">
      <c r="B31" s="420" t="s">
        <v>18</v>
      </c>
      <c r="C31" s="408" t="s">
        <v>19</v>
      </c>
      <c r="D31" s="128" t="s">
        <v>20</v>
      </c>
      <c r="E31" s="78"/>
      <c r="F31" s="78"/>
      <c r="H31" s="405"/>
      <c r="I31" s="393"/>
      <c r="J31" s="392"/>
      <c r="K31" s="393"/>
      <c r="L31" s="392"/>
      <c r="M31" s="398"/>
      <c r="N31" s="399"/>
      <c r="O31" s="399"/>
      <c r="P31" s="399"/>
      <c r="Q31" s="399"/>
      <c r="R31" s="400"/>
    </row>
    <row r="32" spans="2:18" ht="17.25" customHeight="1">
      <c r="B32" s="421"/>
      <c r="C32" s="410"/>
      <c r="D32" s="128" t="s">
        <v>21</v>
      </c>
      <c r="E32" s="78"/>
      <c r="F32" s="78"/>
      <c r="H32" s="406"/>
      <c r="I32" s="390"/>
      <c r="J32" s="331"/>
      <c r="K32" s="390"/>
      <c r="L32" s="331"/>
      <c r="M32" s="401"/>
      <c r="N32" s="402"/>
      <c r="O32" s="402"/>
      <c r="P32" s="402"/>
      <c r="Q32" s="402"/>
      <c r="R32" s="403"/>
    </row>
    <row r="33" spans="2:18" ht="17.25" customHeight="1">
      <c r="B33" s="421"/>
      <c r="C33" s="410"/>
      <c r="D33" s="128" t="s">
        <v>22</v>
      </c>
      <c r="E33" s="78"/>
      <c r="F33" s="78"/>
      <c r="H33" s="404"/>
      <c r="I33" s="389"/>
      <c r="J33" s="328" t="s">
        <v>47</v>
      </c>
      <c r="K33" s="389"/>
      <c r="L33" s="328" t="s">
        <v>51</v>
      </c>
      <c r="M33" s="395"/>
      <c r="N33" s="396"/>
      <c r="O33" s="396"/>
      <c r="P33" s="396"/>
      <c r="Q33" s="396"/>
      <c r="R33" s="397"/>
    </row>
    <row r="34" spans="2:18" ht="17.25" customHeight="1">
      <c r="B34" s="421"/>
      <c r="C34" s="410"/>
      <c r="D34" s="128" t="s">
        <v>23</v>
      </c>
      <c r="E34" s="78"/>
      <c r="F34" s="78"/>
      <c r="H34" s="405"/>
      <c r="I34" s="393"/>
      <c r="J34" s="392"/>
      <c r="K34" s="393"/>
      <c r="L34" s="392"/>
      <c r="M34" s="398"/>
      <c r="N34" s="399"/>
      <c r="O34" s="399"/>
      <c r="P34" s="399"/>
      <c r="Q34" s="399"/>
      <c r="R34" s="400"/>
    </row>
    <row r="35" spans="2:18" ht="17.25" customHeight="1">
      <c r="B35" s="421"/>
      <c r="C35" s="410"/>
      <c r="D35" s="128" t="s">
        <v>24</v>
      </c>
      <c r="E35" s="78"/>
      <c r="F35" s="78"/>
      <c r="H35" s="406"/>
      <c r="I35" s="390"/>
      <c r="J35" s="331"/>
      <c r="K35" s="390"/>
      <c r="L35" s="331"/>
      <c r="M35" s="401"/>
      <c r="N35" s="402"/>
      <c r="O35" s="402"/>
      <c r="P35" s="402"/>
      <c r="Q35" s="402"/>
      <c r="R35" s="403"/>
    </row>
    <row r="36" spans="2:18" ht="17.25" customHeight="1">
      <c r="B36" s="421"/>
      <c r="C36" s="412"/>
      <c r="D36" s="128" t="s">
        <v>25</v>
      </c>
      <c r="E36" s="78"/>
      <c r="F36" s="78"/>
      <c r="H36" s="404"/>
      <c r="I36" s="389"/>
      <c r="J36" s="328" t="s">
        <v>47</v>
      </c>
      <c r="K36" s="389"/>
      <c r="L36" s="328" t="s">
        <v>51</v>
      </c>
      <c r="M36" s="395"/>
      <c r="N36" s="396"/>
      <c r="O36" s="396"/>
      <c r="P36" s="396"/>
      <c r="Q36" s="396"/>
      <c r="R36" s="397"/>
    </row>
    <row r="37" spans="2:18" ht="17.25" customHeight="1">
      <c r="B37" s="421"/>
      <c r="C37" s="429" t="s">
        <v>26</v>
      </c>
      <c r="D37" s="128" t="s">
        <v>27</v>
      </c>
      <c r="E37" s="78"/>
      <c r="F37" s="78"/>
      <c r="H37" s="405"/>
      <c r="I37" s="393"/>
      <c r="J37" s="392"/>
      <c r="K37" s="393"/>
      <c r="L37" s="392"/>
      <c r="M37" s="398"/>
      <c r="N37" s="399"/>
      <c r="O37" s="399"/>
      <c r="P37" s="399"/>
      <c r="Q37" s="399"/>
      <c r="R37" s="400"/>
    </row>
    <row r="38" spans="2:18" ht="17.25" customHeight="1">
      <c r="B38" s="422"/>
      <c r="C38" s="430"/>
      <c r="D38" s="128" t="s">
        <v>28</v>
      </c>
      <c r="E38" s="78"/>
      <c r="F38" s="78"/>
      <c r="H38" s="406"/>
      <c r="I38" s="390"/>
      <c r="J38" s="331"/>
      <c r="K38" s="390"/>
      <c r="L38" s="331"/>
      <c r="M38" s="401"/>
      <c r="N38" s="402"/>
      <c r="O38" s="402"/>
      <c r="P38" s="402"/>
      <c r="Q38" s="402"/>
      <c r="R38" s="403"/>
    </row>
    <row r="39" spans="2:18" ht="17.25" customHeight="1">
      <c r="B39" s="407" t="s">
        <v>29</v>
      </c>
      <c r="C39" s="408"/>
      <c r="D39" s="128" t="s">
        <v>30</v>
      </c>
      <c r="E39" s="78"/>
      <c r="F39" s="78"/>
      <c r="H39" s="404"/>
      <c r="I39" s="389"/>
      <c r="J39" s="328" t="s">
        <v>47</v>
      </c>
      <c r="K39" s="389"/>
      <c r="L39" s="328" t="s">
        <v>51</v>
      </c>
      <c r="M39" s="395"/>
      <c r="N39" s="396"/>
      <c r="O39" s="396"/>
      <c r="P39" s="396"/>
      <c r="Q39" s="396"/>
      <c r="R39" s="397"/>
    </row>
    <row r="40" spans="2:18" ht="17.25" customHeight="1">
      <c r="B40" s="409"/>
      <c r="C40" s="410"/>
      <c r="D40" s="128" t="s">
        <v>31</v>
      </c>
      <c r="E40" s="78"/>
      <c r="F40" s="78"/>
      <c r="H40" s="405"/>
      <c r="I40" s="393"/>
      <c r="J40" s="392"/>
      <c r="K40" s="393"/>
      <c r="L40" s="392"/>
      <c r="M40" s="398"/>
      <c r="N40" s="399"/>
      <c r="O40" s="399"/>
      <c r="P40" s="399"/>
      <c r="Q40" s="399"/>
      <c r="R40" s="400"/>
    </row>
    <row r="41" spans="2:18" ht="17.25" customHeight="1">
      <c r="B41" s="411"/>
      <c r="C41" s="412"/>
      <c r="D41" s="128"/>
      <c r="E41" s="78"/>
      <c r="F41" s="78"/>
      <c r="H41" s="406"/>
      <c r="I41" s="390"/>
      <c r="J41" s="331"/>
      <c r="K41" s="390"/>
      <c r="L41" s="331"/>
      <c r="M41" s="401"/>
      <c r="N41" s="402"/>
      <c r="O41" s="402"/>
      <c r="P41" s="402"/>
      <c r="Q41" s="402"/>
      <c r="R41" s="403"/>
    </row>
  </sheetData>
  <sheetProtection sheet="1" objects="1" scenarios="1" selectLockedCells="1"/>
  <mergeCells count="155">
    <mergeCell ref="B3:D4"/>
    <mergeCell ref="E3:E4"/>
    <mergeCell ref="F3:F4"/>
    <mergeCell ref="B5:B16"/>
    <mergeCell ref="C5:C8"/>
    <mergeCell ref="C9:C12"/>
    <mergeCell ref="C13:C16"/>
    <mergeCell ref="O3:P4"/>
    <mergeCell ref="Q3:R4"/>
    <mergeCell ref="K3:L3"/>
    <mergeCell ref="M3:N3"/>
    <mergeCell ref="H3:H4"/>
    <mergeCell ref="I3:J4"/>
    <mergeCell ref="K4:L4"/>
    <mergeCell ref="M4:N4"/>
    <mergeCell ref="M25:R26"/>
    <mergeCell ref="C31:C36"/>
    <mergeCell ref="C37:C38"/>
    <mergeCell ref="B17:B29"/>
    <mergeCell ref="C17:C23"/>
    <mergeCell ref="C24:C26"/>
    <mergeCell ref="C27:C29"/>
    <mergeCell ref="M30:R32"/>
    <mergeCell ref="H30:H32"/>
    <mergeCell ref="I30:I32"/>
    <mergeCell ref="B39:C41"/>
    <mergeCell ref="I25:J26"/>
    <mergeCell ref="K25:L25"/>
    <mergeCell ref="K26:L26"/>
    <mergeCell ref="H25:H26"/>
    <mergeCell ref="B30:D30"/>
    <mergeCell ref="B31:B38"/>
    <mergeCell ref="L30:L32"/>
    <mergeCell ref="I27:I29"/>
    <mergeCell ref="H27:H29"/>
    <mergeCell ref="M27:R29"/>
    <mergeCell ref="L27:L29"/>
    <mergeCell ref="K27:K29"/>
    <mergeCell ref="J27:J29"/>
    <mergeCell ref="J33:J35"/>
    <mergeCell ref="K33:K35"/>
    <mergeCell ref="J30:J32"/>
    <mergeCell ref="K30:K32"/>
    <mergeCell ref="L33:L35"/>
    <mergeCell ref="M33:R35"/>
    <mergeCell ref="H36:H38"/>
    <mergeCell ref="I36:I38"/>
    <mergeCell ref="J36:J38"/>
    <mergeCell ref="K36:K38"/>
    <mergeCell ref="L36:L38"/>
    <mergeCell ref="M36:R38"/>
    <mergeCell ref="H33:H35"/>
    <mergeCell ref="I33:I35"/>
    <mergeCell ref="H39:H41"/>
    <mergeCell ref="I39:I41"/>
    <mergeCell ref="J39:J41"/>
    <mergeCell ref="K39:K41"/>
    <mergeCell ref="L39:L41"/>
    <mergeCell ref="M39:R41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H21:J22"/>
    <mergeCell ref="K21:K22"/>
    <mergeCell ref="L21:L22"/>
    <mergeCell ref="M21:M22"/>
    <mergeCell ref="N21:N22"/>
    <mergeCell ref="O21:P22"/>
    <mergeCell ref="Q21:Q22"/>
    <mergeCell ref="R21:R22"/>
  </mergeCells>
  <printOptions horizontalCentered="1"/>
  <pageMargins left="0.3937007874015748" right="0.3937007874015748" top="0.7874015748031497" bottom="0.7874015748031497" header="0.5905511811023623" footer="0.5905511811023623"/>
  <pageSetup fitToHeight="1" fitToWidth="1" horizontalDpi="600" verticalDpi="600" orientation="landscape" paperSize="9" scale="74" r:id="rId1"/>
  <headerFooter alignWithMargins="0">
    <oddHeader>&amp;L&amp;"ＭＳ 明朝,標準"（別紙２－７）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0"/>
  <sheetViews>
    <sheetView view="pageBreakPreview" zoomScaleSheetLayoutView="100" workbookViewId="0" topLeftCell="A1">
      <selection activeCell="B3" sqref="B3:E3"/>
    </sheetView>
  </sheetViews>
  <sheetFormatPr defaultColWidth="9.00390625" defaultRowHeight="18.75" customHeight="1"/>
  <cols>
    <col min="1" max="1" width="1.875" style="1" customWidth="1"/>
    <col min="2" max="2" width="5.625" style="1" customWidth="1"/>
    <col min="3" max="3" width="56.25390625" style="1" customWidth="1"/>
    <col min="4" max="4" width="37.50390625" style="1" customWidth="1"/>
    <col min="5" max="5" width="62.50390625" style="1" customWidth="1"/>
    <col min="6" max="6" width="1.875" style="1" customWidth="1"/>
    <col min="7" max="16384" width="6.25390625" style="1" customWidth="1"/>
  </cols>
  <sheetData>
    <row r="1" ht="18.75" customHeight="1">
      <c r="B1" s="14" t="s">
        <v>69</v>
      </c>
    </row>
    <row r="2" spans="2:5" ht="18.75" customHeight="1">
      <c r="B2" s="132" t="s">
        <v>361</v>
      </c>
      <c r="C2" s="4"/>
      <c r="D2" s="4"/>
      <c r="E2" s="133"/>
    </row>
    <row r="3" spans="2:5" ht="225" customHeight="1">
      <c r="B3" s="151"/>
      <c r="C3" s="137"/>
      <c r="D3" s="137"/>
      <c r="E3" s="138"/>
    </row>
    <row r="5" ht="18.75" customHeight="1">
      <c r="B5" s="14" t="s">
        <v>360</v>
      </c>
    </row>
    <row r="6" spans="2:5" ht="26.25" customHeight="1">
      <c r="B6" s="140" t="s">
        <v>38</v>
      </c>
      <c r="C6" s="139" t="s">
        <v>358</v>
      </c>
      <c r="D6" s="164"/>
      <c r="E6" s="233" t="s">
        <v>359</v>
      </c>
    </row>
    <row r="7" spans="2:5" ht="26.25" customHeight="1">
      <c r="B7" s="135"/>
      <c r="C7" s="117"/>
      <c r="D7" s="19" t="s">
        <v>362</v>
      </c>
      <c r="E7" s="234"/>
    </row>
    <row r="8" spans="2:5" ht="90" customHeight="1">
      <c r="B8" s="131" t="s">
        <v>363</v>
      </c>
      <c r="C8" s="128"/>
      <c r="D8" s="128"/>
      <c r="E8" s="128"/>
    </row>
    <row r="9" spans="2:5" ht="90" customHeight="1">
      <c r="B9" s="131" t="s">
        <v>364</v>
      </c>
      <c r="C9" s="128"/>
      <c r="D9" s="128"/>
      <c r="E9" s="128"/>
    </row>
    <row r="10" spans="2:5" ht="90" customHeight="1">
      <c r="B10" s="131" t="s">
        <v>365</v>
      </c>
      <c r="C10" s="128"/>
      <c r="D10" s="128"/>
      <c r="E10" s="128"/>
    </row>
  </sheetData>
  <sheetProtection sheet="1" objects="1" scenarios="1" selectLockedCells="1"/>
  <mergeCells count="4">
    <mergeCell ref="B3:E3"/>
    <mergeCell ref="C6:D6"/>
    <mergeCell ref="B6:B7"/>
    <mergeCell ref="E6:E7"/>
  </mergeCells>
  <printOptions horizontalCentered="1"/>
  <pageMargins left="0.3937007874015748" right="0.3937007874015748" top="0.7874015748031497" bottom="0.7874015748031497" header="0.5905511811023623" footer="0.5905511811023623"/>
  <pageSetup fitToHeight="1" fitToWidth="1" horizontalDpi="600" verticalDpi="600" orientation="landscape" paperSize="9" scale="85" r:id="rId1"/>
  <headerFooter alignWithMargins="0">
    <oddHeader>&amp;L&amp;"ＭＳ 明朝,標準"（別紙１）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U106"/>
  <sheetViews>
    <sheetView view="pageBreakPreview" zoomScaleSheetLayoutView="100" workbookViewId="0" topLeftCell="A1">
      <pane xSplit="6" ySplit="4" topLeftCell="G5" activePane="bottomRight" state="frozen"/>
      <selection pane="topLeft" activeCell="A1" sqref="A1:AL1"/>
      <selection pane="topRight" activeCell="A1" sqref="A1:AL1"/>
      <selection pane="bottomLeft" activeCell="A1" sqref="A1:AL1"/>
      <selection pane="bottomRight" activeCell="G5" sqref="G5"/>
    </sheetView>
  </sheetViews>
  <sheetFormatPr defaultColWidth="9.00390625" defaultRowHeight="18.75" customHeight="1"/>
  <cols>
    <col min="1" max="1" width="1.75390625" style="18" customWidth="1"/>
    <col min="2" max="4" width="3.75390625" style="43" customWidth="1"/>
    <col min="5" max="5" width="21.25390625" style="43" customWidth="1"/>
    <col min="6" max="6" width="5.625" style="43" customWidth="1"/>
    <col min="7" max="8" width="10.00390625" style="43" customWidth="1"/>
    <col min="9" max="10" width="5.00390625" style="43" customWidth="1"/>
    <col min="11" max="20" width="10.00390625" style="43" customWidth="1"/>
    <col min="21" max="21" width="20.625" style="43" customWidth="1"/>
    <col min="22" max="22" width="1.875" style="18" customWidth="1"/>
    <col min="23" max="16384" width="6.25390625" style="18" customWidth="1"/>
  </cols>
  <sheetData>
    <row r="1" spans="2:21" ht="18.75" customHeight="1">
      <c r="B1" s="130" t="s">
        <v>37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2:21" ht="18.75" customHeight="1">
      <c r="B2" s="87" t="s">
        <v>182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2:21" ht="18.75" customHeight="1">
      <c r="B3" s="257" t="s">
        <v>126</v>
      </c>
      <c r="C3" s="258"/>
      <c r="D3" s="258"/>
      <c r="E3" s="259"/>
      <c r="F3" s="263" t="s">
        <v>74</v>
      </c>
      <c r="G3" s="80" t="str">
        <f>$I$3-2&amp;"年"</f>
        <v>18年</v>
      </c>
      <c r="H3" s="80" t="str">
        <f>$I$3-1&amp;"年"</f>
        <v>19年</v>
      </c>
      <c r="I3" s="174">
        <v>20</v>
      </c>
      <c r="J3" s="81" t="s">
        <v>47</v>
      </c>
      <c r="K3" s="80" t="str">
        <f>$I$3+1&amp;"年"</f>
        <v>21年</v>
      </c>
      <c r="L3" s="80" t="str">
        <f>$I$3+2&amp;"年"</f>
        <v>22年</v>
      </c>
      <c r="M3" s="80" t="str">
        <f>$I$3+3&amp;"年"</f>
        <v>23年</v>
      </c>
      <c r="N3" s="80" t="str">
        <f>$I$3+4&amp;"年"</f>
        <v>24年</v>
      </c>
      <c r="O3" s="80" t="str">
        <f>$I$3+5&amp;"年"</f>
        <v>25年</v>
      </c>
      <c r="P3" s="80" t="str">
        <f>$I$3+6&amp;"年"</f>
        <v>26年</v>
      </c>
      <c r="Q3" s="80" t="str">
        <f>$I$3+7&amp;"年"</f>
        <v>27年</v>
      </c>
      <c r="R3" s="80" t="str">
        <f>$I$3+8&amp;"年"</f>
        <v>28年</v>
      </c>
      <c r="S3" s="80" t="str">
        <f>$I$3+9&amp;"年"</f>
        <v>29年</v>
      </c>
      <c r="T3" s="80" t="str">
        <f>$I$3+10&amp;"年"</f>
        <v>30年</v>
      </c>
      <c r="U3" s="255" t="str">
        <f>+K3&amp;"計画の算出根拠"</f>
        <v>21年計画の算出根拠</v>
      </c>
    </row>
    <row r="4" spans="2:21" ht="18.75" customHeight="1">
      <c r="B4" s="260"/>
      <c r="C4" s="261"/>
      <c r="D4" s="261"/>
      <c r="E4" s="262"/>
      <c r="F4" s="264"/>
      <c r="G4" s="65" t="s">
        <v>100</v>
      </c>
      <c r="H4" s="65" t="s">
        <v>100</v>
      </c>
      <c r="I4" s="265" t="s">
        <v>100</v>
      </c>
      <c r="J4" s="266"/>
      <c r="K4" s="26" t="s">
        <v>101</v>
      </c>
      <c r="L4" s="26" t="s">
        <v>101</v>
      </c>
      <c r="M4" s="26" t="s">
        <v>101</v>
      </c>
      <c r="N4" s="26" t="s">
        <v>101</v>
      </c>
      <c r="O4" s="26" t="s">
        <v>101</v>
      </c>
      <c r="P4" s="26" t="s">
        <v>101</v>
      </c>
      <c r="Q4" s="26" t="s">
        <v>101</v>
      </c>
      <c r="R4" s="26" t="s">
        <v>101</v>
      </c>
      <c r="S4" s="26" t="s">
        <v>101</v>
      </c>
      <c r="T4" s="65" t="s">
        <v>372</v>
      </c>
      <c r="U4" s="256"/>
    </row>
    <row r="5" spans="2:21" ht="18.75" customHeight="1">
      <c r="B5" s="247" t="s">
        <v>102</v>
      </c>
      <c r="C5" s="35" t="s">
        <v>103</v>
      </c>
      <c r="D5" s="29"/>
      <c r="E5" s="30"/>
      <c r="F5" s="31" t="s">
        <v>104</v>
      </c>
      <c r="G5" s="78"/>
      <c r="H5" s="78"/>
      <c r="I5" s="235"/>
      <c r="J5" s="236"/>
      <c r="K5" s="78"/>
      <c r="L5" s="78"/>
      <c r="M5" s="78"/>
      <c r="N5" s="78"/>
      <c r="O5" s="78"/>
      <c r="P5" s="78"/>
      <c r="Q5" s="78"/>
      <c r="R5" s="78"/>
      <c r="S5" s="78"/>
      <c r="T5" s="79"/>
      <c r="U5" s="83"/>
    </row>
    <row r="6" spans="2:21" ht="18.75" customHeight="1">
      <c r="B6" s="248"/>
      <c r="C6" s="74"/>
      <c r="D6" s="29" t="s">
        <v>127</v>
      </c>
      <c r="E6" s="30"/>
      <c r="F6" s="31" t="s">
        <v>104</v>
      </c>
      <c r="G6" s="78"/>
      <c r="H6" s="78"/>
      <c r="I6" s="235"/>
      <c r="J6" s="236"/>
      <c r="K6" s="78"/>
      <c r="L6" s="78"/>
      <c r="M6" s="78"/>
      <c r="N6" s="78"/>
      <c r="O6" s="78"/>
      <c r="P6" s="78"/>
      <c r="Q6" s="78"/>
      <c r="R6" s="78"/>
      <c r="S6" s="78"/>
      <c r="T6" s="79"/>
      <c r="U6" s="83"/>
    </row>
    <row r="7" spans="2:21" ht="18.75" customHeight="1">
      <c r="B7" s="248"/>
      <c r="C7" s="35" t="s">
        <v>105</v>
      </c>
      <c r="D7" s="29"/>
      <c r="E7" s="30"/>
      <c r="F7" s="31" t="s">
        <v>104</v>
      </c>
      <c r="G7" s="78"/>
      <c r="H7" s="78"/>
      <c r="I7" s="235"/>
      <c r="J7" s="236"/>
      <c r="K7" s="78"/>
      <c r="L7" s="78"/>
      <c r="M7" s="78"/>
      <c r="N7" s="78"/>
      <c r="O7" s="78"/>
      <c r="P7" s="78"/>
      <c r="Q7" s="78"/>
      <c r="R7" s="78"/>
      <c r="S7" s="78"/>
      <c r="T7" s="79"/>
      <c r="U7" s="83"/>
    </row>
    <row r="8" spans="2:21" ht="18.75" customHeight="1">
      <c r="B8" s="249"/>
      <c r="C8" s="74"/>
      <c r="D8" s="29" t="s">
        <v>127</v>
      </c>
      <c r="E8" s="30"/>
      <c r="F8" s="31" t="s">
        <v>104</v>
      </c>
      <c r="G8" s="78"/>
      <c r="H8" s="78"/>
      <c r="I8" s="235"/>
      <c r="J8" s="236"/>
      <c r="K8" s="78"/>
      <c r="L8" s="78"/>
      <c r="M8" s="78"/>
      <c r="N8" s="78"/>
      <c r="O8" s="78"/>
      <c r="P8" s="78"/>
      <c r="Q8" s="78"/>
      <c r="R8" s="78"/>
      <c r="S8" s="78"/>
      <c r="T8" s="79"/>
      <c r="U8" s="83"/>
    </row>
    <row r="9" spans="2:21" ht="18.75" customHeight="1">
      <c r="B9" s="247" t="s">
        <v>106</v>
      </c>
      <c r="C9" s="247" t="s">
        <v>107</v>
      </c>
      <c r="D9" s="28" t="s">
        <v>119</v>
      </c>
      <c r="E9" s="32"/>
      <c r="F9" s="31" t="s">
        <v>120</v>
      </c>
      <c r="G9" s="78"/>
      <c r="H9" s="78"/>
      <c r="I9" s="235"/>
      <c r="J9" s="236"/>
      <c r="K9" s="78"/>
      <c r="L9" s="78"/>
      <c r="M9" s="78"/>
      <c r="N9" s="78"/>
      <c r="O9" s="78"/>
      <c r="P9" s="78"/>
      <c r="Q9" s="78"/>
      <c r="R9" s="78"/>
      <c r="S9" s="78"/>
      <c r="T9" s="79"/>
      <c r="U9" s="83"/>
    </row>
    <row r="10" spans="2:21" ht="18.75" customHeight="1">
      <c r="B10" s="248"/>
      <c r="C10" s="248"/>
      <c r="D10" s="28" t="s">
        <v>121</v>
      </c>
      <c r="E10" s="32"/>
      <c r="F10" s="31" t="s">
        <v>120</v>
      </c>
      <c r="G10" s="78"/>
      <c r="H10" s="78"/>
      <c r="I10" s="235"/>
      <c r="J10" s="236"/>
      <c r="K10" s="78"/>
      <c r="L10" s="78"/>
      <c r="M10" s="78"/>
      <c r="N10" s="78"/>
      <c r="O10" s="78"/>
      <c r="P10" s="78"/>
      <c r="Q10" s="78"/>
      <c r="R10" s="78"/>
      <c r="S10" s="78"/>
      <c r="T10" s="79"/>
      <c r="U10" s="83"/>
    </row>
    <row r="11" spans="2:21" ht="18.75" customHeight="1">
      <c r="B11" s="248"/>
      <c r="C11" s="248"/>
      <c r="D11" s="28" t="s">
        <v>41</v>
      </c>
      <c r="E11" s="32"/>
      <c r="F11" s="31" t="s">
        <v>122</v>
      </c>
      <c r="G11" s="64">
        <f>G9+G10</f>
        <v>0</v>
      </c>
      <c r="H11" s="64">
        <f aca="true" t="shared" si="0" ref="H11:O11">H9+H10</f>
        <v>0</v>
      </c>
      <c r="I11" s="245">
        <f>I9+I10</f>
        <v>0</v>
      </c>
      <c r="J11" s="246"/>
      <c r="K11" s="64">
        <f t="shared" si="0"/>
        <v>0</v>
      </c>
      <c r="L11" s="64">
        <f t="shared" si="0"/>
        <v>0</v>
      </c>
      <c r="M11" s="64">
        <f t="shared" si="0"/>
        <v>0</v>
      </c>
      <c r="N11" s="64">
        <f t="shared" si="0"/>
        <v>0</v>
      </c>
      <c r="O11" s="64">
        <f t="shared" si="0"/>
        <v>0</v>
      </c>
      <c r="P11" s="64">
        <f>P9+P10</f>
        <v>0</v>
      </c>
      <c r="Q11" s="64">
        <f>Q9+Q10</f>
        <v>0</v>
      </c>
      <c r="R11" s="64">
        <f>R9+R10</f>
        <v>0</v>
      </c>
      <c r="S11" s="64">
        <f>S9+S10</f>
        <v>0</v>
      </c>
      <c r="T11" s="66">
        <f>T9+T10</f>
        <v>0</v>
      </c>
      <c r="U11" s="83"/>
    </row>
    <row r="12" spans="2:21" ht="18.75" customHeight="1">
      <c r="B12" s="248"/>
      <c r="C12" s="248"/>
      <c r="D12" s="28" t="s">
        <v>108</v>
      </c>
      <c r="E12" s="32"/>
      <c r="F12" s="31" t="s">
        <v>123</v>
      </c>
      <c r="G12" s="78"/>
      <c r="H12" s="78"/>
      <c r="I12" s="235"/>
      <c r="J12" s="236"/>
      <c r="K12" s="78"/>
      <c r="L12" s="78"/>
      <c r="M12" s="78"/>
      <c r="N12" s="78"/>
      <c r="O12" s="78"/>
      <c r="P12" s="78"/>
      <c r="Q12" s="78"/>
      <c r="R12" s="78"/>
      <c r="S12" s="78"/>
      <c r="T12" s="79"/>
      <c r="U12" s="83"/>
    </row>
    <row r="13" spans="2:21" ht="18.75" customHeight="1">
      <c r="B13" s="248"/>
      <c r="C13" s="249"/>
      <c r="D13" s="250" t="s">
        <v>109</v>
      </c>
      <c r="E13" s="251"/>
      <c r="F13" s="31" t="s">
        <v>123</v>
      </c>
      <c r="G13" s="78"/>
      <c r="H13" s="78"/>
      <c r="I13" s="235"/>
      <c r="J13" s="236"/>
      <c r="K13" s="78"/>
      <c r="L13" s="78"/>
      <c r="M13" s="78"/>
      <c r="N13" s="78"/>
      <c r="O13" s="78"/>
      <c r="P13" s="78"/>
      <c r="Q13" s="78"/>
      <c r="R13" s="78"/>
      <c r="S13" s="78"/>
      <c r="T13" s="79"/>
      <c r="U13" s="83"/>
    </row>
    <row r="14" spans="2:21" ht="18.75" customHeight="1">
      <c r="B14" s="248"/>
      <c r="C14" s="35" t="s">
        <v>124</v>
      </c>
      <c r="D14" s="36"/>
      <c r="E14" s="30"/>
      <c r="F14" s="31" t="s">
        <v>123</v>
      </c>
      <c r="G14" s="78"/>
      <c r="H14" s="78"/>
      <c r="I14" s="235"/>
      <c r="J14" s="236"/>
      <c r="K14" s="78"/>
      <c r="L14" s="78"/>
      <c r="M14" s="78"/>
      <c r="N14" s="78"/>
      <c r="O14" s="78"/>
      <c r="P14" s="78"/>
      <c r="Q14" s="78"/>
      <c r="R14" s="78"/>
      <c r="S14" s="78"/>
      <c r="T14" s="79"/>
      <c r="U14" s="83"/>
    </row>
    <row r="15" spans="2:21" ht="18.75" customHeight="1">
      <c r="B15" s="248"/>
      <c r="C15" s="37"/>
      <c r="D15" s="38" t="s">
        <v>110</v>
      </c>
      <c r="E15" s="30"/>
      <c r="F15" s="31" t="s">
        <v>123</v>
      </c>
      <c r="G15" s="78"/>
      <c r="H15" s="78"/>
      <c r="I15" s="235"/>
      <c r="J15" s="236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83"/>
    </row>
    <row r="16" spans="2:21" ht="18.75" customHeight="1">
      <c r="B16" s="248"/>
      <c r="C16" s="39"/>
      <c r="D16" s="250" t="s">
        <v>109</v>
      </c>
      <c r="E16" s="251"/>
      <c r="F16" s="31" t="s">
        <v>123</v>
      </c>
      <c r="G16" s="78"/>
      <c r="H16" s="78"/>
      <c r="I16" s="235"/>
      <c r="J16" s="236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83"/>
    </row>
    <row r="17" spans="2:21" ht="18.75" customHeight="1">
      <c r="B17" s="248"/>
      <c r="C17" s="40"/>
      <c r="D17" s="28" t="s">
        <v>111</v>
      </c>
      <c r="E17" s="32"/>
      <c r="F17" s="31" t="s">
        <v>125</v>
      </c>
      <c r="G17" s="78"/>
      <c r="H17" s="78"/>
      <c r="I17" s="235"/>
      <c r="J17" s="236"/>
      <c r="K17" s="78"/>
      <c r="L17" s="78"/>
      <c r="M17" s="78"/>
      <c r="N17" s="78"/>
      <c r="O17" s="78"/>
      <c r="P17" s="78"/>
      <c r="Q17" s="78"/>
      <c r="R17" s="78"/>
      <c r="S17" s="78"/>
      <c r="T17" s="79"/>
      <c r="U17" s="83"/>
    </row>
    <row r="18" spans="2:21" ht="18.75" customHeight="1">
      <c r="B18" s="248"/>
      <c r="C18" s="35" t="s">
        <v>112</v>
      </c>
      <c r="D18" s="36"/>
      <c r="E18" s="30"/>
      <c r="F18" s="31" t="s">
        <v>125</v>
      </c>
      <c r="G18" s="78"/>
      <c r="H18" s="78"/>
      <c r="I18" s="235"/>
      <c r="J18" s="236"/>
      <c r="K18" s="78"/>
      <c r="L18" s="78"/>
      <c r="M18" s="78"/>
      <c r="N18" s="78"/>
      <c r="O18" s="78"/>
      <c r="P18" s="78"/>
      <c r="Q18" s="78"/>
      <c r="R18" s="78"/>
      <c r="S18" s="78"/>
      <c r="T18" s="79"/>
      <c r="U18" s="83"/>
    </row>
    <row r="19" spans="2:21" ht="18.75" customHeight="1">
      <c r="B19" s="249"/>
      <c r="C19" s="252" t="s">
        <v>113</v>
      </c>
      <c r="D19" s="253"/>
      <c r="E19" s="254"/>
      <c r="F19" s="31" t="s">
        <v>114</v>
      </c>
      <c r="G19" s="78"/>
      <c r="H19" s="78"/>
      <c r="I19" s="235"/>
      <c r="J19" s="236"/>
      <c r="K19" s="78"/>
      <c r="L19" s="78"/>
      <c r="M19" s="78"/>
      <c r="N19" s="78"/>
      <c r="O19" s="78"/>
      <c r="P19" s="78"/>
      <c r="Q19" s="78"/>
      <c r="R19" s="78"/>
      <c r="S19" s="78"/>
      <c r="T19" s="79"/>
      <c r="U19" s="83"/>
    </row>
    <row r="20" spans="2:21" ht="18.75" customHeight="1">
      <c r="B20" s="247" t="s">
        <v>115</v>
      </c>
      <c r="C20" s="247" t="s">
        <v>116</v>
      </c>
      <c r="D20" s="35" t="s">
        <v>128</v>
      </c>
      <c r="E20" s="32"/>
      <c r="F20" s="42" t="s">
        <v>117</v>
      </c>
      <c r="G20" s="78"/>
      <c r="H20" s="78"/>
      <c r="I20" s="235"/>
      <c r="J20" s="236"/>
      <c r="K20" s="78"/>
      <c r="L20" s="78"/>
      <c r="M20" s="78"/>
      <c r="N20" s="78"/>
      <c r="O20" s="78"/>
      <c r="P20" s="78"/>
      <c r="Q20" s="78"/>
      <c r="R20" s="78"/>
      <c r="S20" s="78"/>
      <c r="T20" s="79"/>
      <c r="U20" s="83"/>
    </row>
    <row r="21" spans="2:21" ht="18.75" customHeight="1">
      <c r="B21" s="248"/>
      <c r="C21" s="248"/>
      <c r="D21" s="35" t="s">
        <v>129</v>
      </c>
      <c r="E21" s="41"/>
      <c r="F21" s="42" t="s">
        <v>117</v>
      </c>
      <c r="G21" s="78"/>
      <c r="H21" s="78"/>
      <c r="I21" s="235"/>
      <c r="J21" s="236"/>
      <c r="K21" s="78"/>
      <c r="L21" s="78"/>
      <c r="M21" s="78"/>
      <c r="N21" s="78"/>
      <c r="O21" s="78"/>
      <c r="P21" s="78"/>
      <c r="Q21" s="78"/>
      <c r="R21" s="78"/>
      <c r="S21" s="78"/>
      <c r="T21" s="79"/>
      <c r="U21" s="83"/>
    </row>
    <row r="22" spans="2:21" ht="18.75" customHeight="1">
      <c r="B22" s="248"/>
      <c r="C22" s="248"/>
      <c r="D22" s="35" t="s">
        <v>130</v>
      </c>
      <c r="E22" s="41"/>
      <c r="F22" s="42" t="s">
        <v>117</v>
      </c>
      <c r="G22" s="78"/>
      <c r="H22" s="78"/>
      <c r="I22" s="235"/>
      <c r="J22" s="236"/>
      <c r="K22" s="78"/>
      <c r="L22" s="78"/>
      <c r="M22" s="78"/>
      <c r="N22" s="78"/>
      <c r="O22" s="78"/>
      <c r="P22" s="78"/>
      <c r="Q22" s="78"/>
      <c r="R22" s="78"/>
      <c r="S22" s="78"/>
      <c r="T22" s="79"/>
      <c r="U22" s="83"/>
    </row>
    <row r="23" spans="2:21" ht="18.75" customHeight="1">
      <c r="B23" s="248"/>
      <c r="C23" s="248"/>
      <c r="D23" s="35" t="s">
        <v>41</v>
      </c>
      <c r="E23" s="41"/>
      <c r="F23" s="42" t="s">
        <v>117</v>
      </c>
      <c r="G23" s="64">
        <f>SUM(G20:G22)</f>
        <v>0</v>
      </c>
      <c r="H23" s="64">
        <f>SUM(H20:H22)</f>
        <v>0</v>
      </c>
      <c r="I23" s="245">
        <f>SUM(I20:J22)</f>
        <v>0</v>
      </c>
      <c r="J23" s="246"/>
      <c r="K23" s="64">
        <f aca="true" t="shared" si="1" ref="K23:S23">SUM(K20:K22)</f>
        <v>0</v>
      </c>
      <c r="L23" s="64">
        <f t="shared" si="1"/>
        <v>0</v>
      </c>
      <c r="M23" s="64">
        <f t="shared" si="1"/>
        <v>0</v>
      </c>
      <c r="N23" s="64">
        <f t="shared" si="1"/>
        <v>0</v>
      </c>
      <c r="O23" s="64">
        <f t="shared" si="1"/>
        <v>0</v>
      </c>
      <c r="P23" s="64">
        <f t="shared" si="1"/>
        <v>0</v>
      </c>
      <c r="Q23" s="64">
        <f t="shared" si="1"/>
        <v>0</v>
      </c>
      <c r="R23" s="64">
        <f t="shared" si="1"/>
        <v>0</v>
      </c>
      <c r="S23" s="64">
        <f t="shared" si="1"/>
        <v>0</v>
      </c>
      <c r="T23" s="66">
        <f>SUM(T20:T22)</f>
        <v>0</v>
      </c>
      <c r="U23" s="83"/>
    </row>
    <row r="24" spans="2:21" ht="18.75" customHeight="1">
      <c r="B24" s="248"/>
      <c r="C24" s="247" t="s">
        <v>118</v>
      </c>
      <c r="D24" s="239"/>
      <c r="E24" s="240"/>
      <c r="F24" s="42" t="s">
        <v>117</v>
      </c>
      <c r="G24" s="78"/>
      <c r="H24" s="78"/>
      <c r="I24" s="235"/>
      <c r="J24" s="236"/>
      <c r="K24" s="78"/>
      <c r="L24" s="78"/>
      <c r="M24" s="78"/>
      <c r="N24" s="78"/>
      <c r="O24" s="78"/>
      <c r="P24" s="78"/>
      <c r="Q24" s="78"/>
      <c r="R24" s="78"/>
      <c r="S24" s="78"/>
      <c r="T24" s="79"/>
      <c r="U24" s="83"/>
    </row>
    <row r="25" spans="2:21" ht="18.75" customHeight="1">
      <c r="B25" s="248"/>
      <c r="C25" s="248"/>
      <c r="D25" s="239"/>
      <c r="E25" s="240"/>
      <c r="F25" s="42" t="s">
        <v>117</v>
      </c>
      <c r="G25" s="78"/>
      <c r="H25" s="78"/>
      <c r="I25" s="235"/>
      <c r="J25" s="236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83"/>
    </row>
    <row r="26" spans="2:21" ht="18.75" customHeight="1">
      <c r="B26" s="248"/>
      <c r="C26" s="248"/>
      <c r="D26" s="239"/>
      <c r="E26" s="240"/>
      <c r="F26" s="42" t="s">
        <v>117</v>
      </c>
      <c r="G26" s="78"/>
      <c r="H26" s="78"/>
      <c r="I26" s="235"/>
      <c r="J26" s="236"/>
      <c r="K26" s="78"/>
      <c r="L26" s="78"/>
      <c r="M26" s="78"/>
      <c r="N26" s="78"/>
      <c r="O26" s="78"/>
      <c r="P26" s="78"/>
      <c r="Q26" s="78"/>
      <c r="R26" s="78"/>
      <c r="S26" s="78"/>
      <c r="T26" s="79"/>
      <c r="U26" s="83"/>
    </row>
    <row r="27" spans="2:21" ht="18.75" customHeight="1">
      <c r="B27" s="248"/>
      <c r="C27" s="248"/>
      <c r="D27" s="239"/>
      <c r="E27" s="240"/>
      <c r="F27" s="42" t="s">
        <v>117</v>
      </c>
      <c r="G27" s="78"/>
      <c r="H27" s="78"/>
      <c r="I27" s="235"/>
      <c r="J27" s="236"/>
      <c r="K27" s="78"/>
      <c r="L27" s="78"/>
      <c r="M27" s="78"/>
      <c r="N27" s="78"/>
      <c r="O27" s="78"/>
      <c r="P27" s="78"/>
      <c r="Q27" s="78"/>
      <c r="R27" s="78"/>
      <c r="S27" s="78"/>
      <c r="T27" s="79"/>
      <c r="U27" s="83"/>
    </row>
    <row r="28" spans="2:21" ht="18.75" customHeight="1">
      <c r="B28" s="249"/>
      <c r="C28" s="249"/>
      <c r="D28" s="28" t="s">
        <v>41</v>
      </c>
      <c r="E28" s="32"/>
      <c r="F28" s="31" t="s">
        <v>117</v>
      </c>
      <c r="G28" s="64">
        <f>SUM(G24:G27)</f>
        <v>0</v>
      </c>
      <c r="H28" s="64">
        <f>SUM(H24:H27)</f>
        <v>0</v>
      </c>
      <c r="I28" s="245">
        <f>SUM(I24:J27)</f>
        <v>0</v>
      </c>
      <c r="J28" s="246"/>
      <c r="K28" s="64">
        <f aca="true" t="shared" si="2" ref="K28:S28">SUM(K24:K27)</f>
        <v>0</v>
      </c>
      <c r="L28" s="64">
        <f t="shared" si="2"/>
        <v>0</v>
      </c>
      <c r="M28" s="64">
        <f t="shared" si="2"/>
        <v>0</v>
      </c>
      <c r="N28" s="64">
        <f t="shared" si="2"/>
        <v>0</v>
      </c>
      <c r="O28" s="64">
        <f t="shared" si="2"/>
        <v>0</v>
      </c>
      <c r="P28" s="64">
        <f t="shared" si="2"/>
        <v>0</v>
      </c>
      <c r="Q28" s="64">
        <f t="shared" si="2"/>
        <v>0</v>
      </c>
      <c r="R28" s="64">
        <f t="shared" si="2"/>
        <v>0</v>
      </c>
      <c r="S28" s="64">
        <f t="shared" si="2"/>
        <v>0</v>
      </c>
      <c r="T28" s="66">
        <f>SUM(T24:T27)</f>
        <v>0</v>
      </c>
      <c r="U28" s="84"/>
    </row>
    <row r="29" spans="2:21" ht="18.75" customHeight="1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2:21" ht="18.75" customHeight="1">
      <c r="B30" s="241" t="s">
        <v>131</v>
      </c>
      <c r="C30" s="15" t="s">
        <v>132</v>
      </c>
      <c r="D30" s="17"/>
      <c r="E30" s="68"/>
      <c r="F30" s="69" t="s">
        <v>133</v>
      </c>
      <c r="G30" s="78"/>
      <c r="H30" s="78"/>
      <c r="I30" s="235"/>
      <c r="J30" s="236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175"/>
    </row>
    <row r="31" spans="2:21" ht="18.75" customHeight="1">
      <c r="B31" s="242"/>
      <c r="C31" s="72"/>
      <c r="D31" s="70" t="s">
        <v>140</v>
      </c>
      <c r="E31" s="68"/>
      <c r="F31" s="69" t="s">
        <v>133</v>
      </c>
      <c r="G31" s="78"/>
      <c r="H31" s="78"/>
      <c r="I31" s="235"/>
      <c r="J31" s="236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176"/>
    </row>
    <row r="32" spans="2:21" ht="18.75" customHeight="1">
      <c r="B32" s="242"/>
      <c r="C32" s="73"/>
      <c r="D32" s="70" t="s">
        <v>141</v>
      </c>
      <c r="E32" s="68"/>
      <c r="F32" s="69" t="s">
        <v>133</v>
      </c>
      <c r="G32" s="78"/>
      <c r="H32" s="78"/>
      <c r="I32" s="235"/>
      <c r="J32" s="236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176"/>
    </row>
    <row r="33" spans="2:21" ht="18.75" customHeight="1">
      <c r="B33" s="242"/>
      <c r="C33" s="70" t="s">
        <v>134</v>
      </c>
      <c r="D33" s="71"/>
      <c r="E33" s="68"/>
      <c r="F33" s="69" t="s">
        <v>133</v>
      </c>
      <c r="G33" s="78"/>
      <c r="H33" s="78"/>
      <c r="I33" s="235"/>
      <c r="J33" s="236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176"/>
    </row>
    <row r="34" spans="2:21" ht="18.75" customHeight="1">
      <c r="B34" s="242"/>
      <c r="C34" s="70" t="s">
        <v>135</v>
      </c>
      <c r="D34" s="71"/>
      <c r="E34" s="68"/>
      <c r="F34" s="69" t="s">
        <v>133</v>
      </c>
      <c r="G34" s="78"/>
      <c r="H34" s="78"/>
      <c r="I34" s="235"/>
      <c r="J34" s="236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176"/>
    </row>
    <row r="35" spans="2:21" ht="18.75" customHeight="1">
      <c r="B35" s="242"/>
      <c r="C35" s="70" t="s">
        <v>136</v>
      </c>
      <c r="D35" s="71"/>
      <c r="E35" s="68"/>
      <c r="F35" s="69" t="s">
        <v>133</v>
      </c>
      <c r="G35" s="78"/>
      <c r="H35" s="78"/>
      <c r="I35" s="235"/>
      <c r="J35" s="236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176"/>
    </row>
    <row r="36" spans="2:21" ht="18.75" customHeight="1">
      <c r="B36" s="242"/>
      <c r="C36" s="70" t="s">
        <v>137</v>
      </c>
      <c r="D36" s="71"/>
      <c r="E36" s="68"/>
      <c r="F36" s="69" t="s">
        <v>133</v>
      </c>
      <c r="G36" s="78"/>
      <c r="H36" s="78"/>
      <c r="I36" s="235"/>
      <c r="J36" s="236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176"/>
    </row>
    <row r="37" spans="2:21" ht="18.75" customHeight="1">
      <c r="B37" s="243"/>
      <c r="C37" s="70" t="s">
        <v>138</v>
      </c>
      <c r="D37" s="71"/>
      <c r="E37" s="68"/>
      <c r="F37" s="69" t="s">
        <v>139</v>
      </c>
      <c r="G37" s="78"/>
      <c r="H37" s="78"/>
      <c r="I37" s="235"/>
      <c r="J37" s="236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177"/>
    </row>
    <row r="39" spans="2:21" ht="18.75" customHeight="1">
      <c r="B39" s="241" t="s">
        <v>39</v>
      </c>
      <c r="C39" s="140" t="s">
        <v>142</v>
      </c>
      <c r="D39" s="10" t="s">
        <v>143</v>
      </c>
      <c r="E39" s="11"/>
      <c r="F39" s="69" t="s">
        <v>144</v>
      </c>
      <c r="G39" s="78"/>
      <c r="H39" s="78"/>
      <c r="I39" s="235"/>
      <c r="J39" s="236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175"/>
    </row>
    <row r="40" spans="2:21" ht="18.75" customHeight="1">
      <c r="B40" s="242"/>
      <c r="C40" s="244"/>
      <c r="D40" s="10" t="s">
        <v>145</v>
      </c>
      <c r="E40" s="11"/>
      <c r="F40" s="69" t="s">
        <v>133</v>
      </c>
      <c r="G40" s="78"/>
      <c r="H40" s="78"/>
      <c r="I40" s="235"/>
      <c r="J40" s="236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176"/>
    </row>
    <row r="41" spans="2:21" ht="18.75" customHeight="1">
      <c r="B41" s="242"/>
      <c r="C41" s="244"/>
      <c r="D41" s="10" t="s">
        <v>146</v>
      </c>
      <c r="E41" s="11"/>
      <c r="F41" s="69" t="s">
        <v>147</v>
      </c>
      <c r="G41" s="78"/>
      <c r="H41" s="78"/>
      <c r="I41" s="235"/>
      <c r="J41" s="236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176"/>
    </row>
    <row r="42" spans="2:21" ht="18.75" customHeight="1">
      <c r="B42" s="242"/>
      <c r="C42" s="244"/>
      <c r="D42" s="10" t="s">
        <v>148</v>
      </c>
      <c r="E42" s="11"/>
      <c r="F42" s="69" t="s">
        <v>133</v>
      </c>
      <c r="G42" s="78"/>
      <c r="H42" s="78"/>
      <c r="I42" s="235"/>
      <c r="J42" s="236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176"/>
    </row>
    <row r="43" spans="2:21" ht="18.75" customHeight="1">
      <c r="B43" s="242"/>
      <c r="C43" s="244"/>
      <c r="D43" s="10" t="s">
        <v>149</v>
      </c>
      <c r="E43" s="11"/>
      <c r="F43" s="69" t="s">
        <v>147</v>
      </c>
      <c r="G43" s="78"/>
      <c r="H43" s="78"/>
      <c r="I43" s="235"/>
      <c r="J43" s="236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176"/>
    </row>
    <row r="44" spans="2:21" ht="18.75" customHeight="1">
      <c r="B44" s="242"/>
      <c r="C44" s="244"/>
      <c r="D44" s="10" t="s">
        <v>150</v>
      </c>
      <c r="E44" s="11"/>
      <c r="F44" s="69" t="s">
        <v>133</v>
      </c>
      <c r="G44" s="78"/>
      <c r="H44" s="78"/>
      <c r="I44" s="235"/>
      <c r="J44" s="236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176"/>
    </row>
    <row r="45" spans="2:21" ht="18.75" customHeight="1">
      <c r="B45" s="242"/>
      <c r="C45" s="244"/>
      <c r="D45" s="10" t="s">
        <v>151</v>
      </c>
      <c r="E45" s="11"/>
      <c r="F45" s="69" t="s">
        <v>152</v>
      </c>
      <c r="G45" s="78"/>
      <c r="H45" s="78"/>
      <c r="I45" s="235"/>
      <c r="J45" s="236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176"/>
    </row>
    <row r="46" spans="2:21" ht="18.75" customHeight="1">
      <c r="B46" s="242"/>
      <c r="C46" s="244"/>
      <c r="D46" s="10" t="s">
        <v>153</v>
      </c>
      <c r="E46" s="11"/>
      <c r="F46" s="69" t="s">
        <v>154</v>
      </c>
      <c r="G46" s="178"/>
      <c r="H46" s="178"/>
      <c r="I46" s="237"/>
      <c r="J46" s="23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6"/>
    </row>
    <row r="47" spans="2:21" ht="18.75" customHeight="1">
      <c r="B47" s="242"/>
      <c r="C47" s="135"/>
      <c r="D47" s="10" t="s">
        <v>155</v>
      </c>
      <c r="E47" s="11"/>
      <c r="F47" s="69" t="s">
        <v>156</v>
      </c>
      <c r="G47" s="178"/>
      <c r="H47" s="178"/>
      <c r="I47" s="237"/>
      <c r="J47" s="23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6"/>
    </row>
    <row r="48" spans="2:21" ht="18.75" customHeight="1">
      <c r="B48" s="242"/>
      <c r="C48" s="140" t="s">
        <v>157</v>
      </c>
      <c r="D48" s="16" t="s">
        <v>158</v>
      </c>
      <c r="E48" s="20"/>
      <c r="F48" s="75" t="s">
        <v>133</v>
      </c>
      <c r="G48" s="78"/>
      <c r="H48" s="78"/>
      <c r="I48" s="235"/>
      <c r="J48" s="236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176"/>
    </row>
    <row r="49" spans="2:21" ht="18.75" customHeight="1">
      <c r="B49" s="242"/>
      <c r="C49" s="244"/>
      <c r="D49" s="10" t="s">
        <v>159</v>
      </c>
      <c r="E49" s="11"/>
      <c r="F49" s="69" t="s">
        <v>156</v>
      </c>
      <c r="G49" s="78"/>
      <c r="H49" s="78"/>
      <c r="I49" s="235"/>
      <c r="J49" s="236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176"/>
    </row>
    <row r="50" spans="2:21" ht="18.75" customHeight="1">
      <c r="B50" s="242"/>
      <c r="C50" s="244"/>
      <c r="D50" s="10" t="s">
        <v>160</v>
      </c>
      <c r="E50" s="11"/>
      <c r="F50" s="75" t="s">
        <v>133</v>
      </c>
      <c r="G50" s="78"/>
      <c r="H50" s="78"/>
      <c r="I50" s="235"/>
      <c r="J50" s="236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176"/>
    </row>
    <row r="51" spans="2:21" ht="18.75" customHeight="1">
      <c r="B51" s="242"/>
      <c r="C51" s="244"/>
      <c r="D51" s="140" t="s">
        <v>161</v>
      </c>
      <c r="E51" s="76" t="s">
        <v>162</v>
      </c>
      <c r="F51" s="75" t="s">
        <v>133</v>
      </c>
      <c r="G51" s="78"/>
      <c r="H51" s="78"/>
      <c r="I51" s="235"/>
      <c r="J51" s="236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176"/>
    </row>
    <row r="52" spans="2:21" ht="18.75" customHeight="1">
      <c r="B52" s="242"/>
      <c r="C52" s="244"/>
      <c r="D52" s="135"/>
      <c r="E52" s="76" t="s">
        <v>163</v>
      </c>
      <c r="F52" s="69" t="s">
        <v>147</v>
      </c>
      <c r="G52" s="78"/>
      <c r="H52" s="78"/>
      <c r="I52" s="235"/>
      <c r="J52" s="236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176"/>
    </row>
    <row r="53" spans="2:21" ht="18.75" customHeight="1">
      <c r="B53" s="242"/>
      <c r="C53" s="244"/>
      <c r="D53" s="140" t="s">
        <v>164</v>
      </c>
      <c r="E53" s="76" t="s">
        <v>162</v>
      </c>
      <c r="F53" s="75" t="s">
        <v>133</v>
      </c>
      <c r="G53" s="78"/>
      <c r="H53" s="78"/>
      <c r="I53" s="235"/>
      <c r="J53" s="236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176"/>
    </row>
    <row r="54" spans="2:21" ht="18.75" customHeight="1">
      <c r="B54" s="242"/>
      <c r="C54" s="244"/>
      <c r="D54" s="135"/>
      <c r="E54" s="76" t="s">
        <v>163</v>
      </c>
      <c r="F54" s="69" t="s">
        <v>147</v>
      </c>
      <c r="G54" s="78"/>
      <c r="H54" s="78"/>
      <c r="I54" s="235"/>
      <c r="J54" s="236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176"/>
    </row>
    <row r="55" spans="2:21" ht="18.75" customHeight="1">
      <c r="B55" s="242"/>
      <c r="C55" s="244"/>
      <c r="D55" s="10" t="s">
        <v>165</v>
      </c>
      <c r="E55" s="11"/>
      <c r="F55" s="69" t="s">
        <v>133</v>
      </c>
      <c r="G55" s="78"/>
      <c r="H55" s="78"/>
      <c r="I55" s="235"/>
      <c r="J55" s="236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176"/>
    </row>
    <row r="56" spans="2:21" ht="18.75" customHeight="1">
      <c r="B56" s="242"/>
      <c r="C56" s="244"/>
      <c r="D56" s="10" t="s">
        <v>166</v>
      </c>
      <c r="E56" s="11"/>
      <c r="F56" s="69" t="s">
        <v>133</v>
      </c>
      <c r="G56" s="78"/>
      <c r="H56" s="78"/>
      <c r="I56" s="235"/>
      <c r="J56" s="236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176"/>
    </row>
    <row r="57" spans="2:21" ht="18.75" customHeight="1">
      <c r="B57" s="242"/>
      <c r="C57" s="244"/>
      <c r="D57" s="10" t="s">
        <v>167</v>
      </c>
      <c r="E57" s="11"/>
      <c r="F57" s="69" t="s">
        <v>147</v>
      </c>
      <c r="G57" s="78"/>
      <c r="H57" s="78"/>
      <c r="I57" s="235"/>
      <c r="J57" s="236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176"/>
    </row>
    <row r="58" spans="2:21" ht="18.75" customHeight="1">
      <c r="B58" s="242"/>
      <c r="C58" s="135"/>
      <c r="D58" s="10" t="s">
        <v>40</v>
      </c>
      <c r="E58" s="11"/>
      <c r="F58" s="69" t="s">
        <v>156</v>
      </c>
      <c r="G58" s="178"/>
      <c r="H58" s="178"/>
      <c r="I58" s="237"/>
      <c r="J58" s="23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6"/>
    </row>
    <row r="59" spans="2:21" ht="18.75" customHeight="1">
      <c r="B59" s="242"/>
      <c r="C59" s="140" t="s">
        <v>168</v>
      </c>
      <c r="D59" s="140" t="s">
        <v>161</v>
      </c>
      <c r="E59" s="76" t="s">
        <v>169</v>
      </c>
      <c r="F59" s="69" t="s">
        <v>133</v>
      </c>
      <c r="G59" s="78"/>
      <c r="H59" s="78"/>
      <c r="I59" s="235"/>
      <c r="J59" s="236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176"/>
    </row>
    <row r="60" spans="2:21" ht="18.75" customHeight="1">
      <c r="B60" s="242"/>
      <c r="C60" s="244"/>
      <c r="D60" s="244"/>
      <c r="E60" s="76" t="s">
        <v>170</v>
      </c>
      <c r="F60" s="69" t="s">
        <v>156</v>
      </c>
      <c r="G60" s="78"/>
      <c r="H60" s="78"/>
      <c r="I60" s="235"/>
      <c r="J60" s="236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176"/>
    </row>
    <row r="61" spans="2:21" ht="18.75" customHeight="1">
      <c r="B61" s="242"/>
      <c r="C61" s="244"/>
      <c r="D61" s="244"/>
      <c r="E61" s="76" t="s">
        <v>171</v>
      </c>
      <c r="F61" s="69" t="s">
        <v>147</v>
      </c>
      <c r="G61" s="78"/>
      <c r="H61" s="78"/>
      <c r="I61" s="235"/>
      <c r="J61" s="236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176"/>
    </row>
    <row r="62" spans="2:21" ht="18.75" customHeight="1">
      <c r="B62" s="242"/>
      <c r="C62" s="244"/>
      <c r="D62" s="244"/>
      <c r="E62" s="76" t="s">
        <v>172</v>
      </c>
      <c r="F62" s="69" t="s">
        <v>133</v>
      </c>
      <c r="G62" s="78"/>
      <c r="H62" s="78"/>
      <c r="I62" s="235"/>
      <c r="J62" s="236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176"/>
    </row>
    <row r="63" spans="2:21" ht="18.75" customHeight="1">
      <c r="B63" s="242"/>
      <c r="C63" s="244"/>
      <c r="D63" s="244"/>
      <c r="E63" s="76" t="s">
        <v>173</v>
      </c>
      <c r="F63" s="69" t="s">
        <v>133</v>
      </c>
      <c r="G63" s="78"/>
      <c r="H63" s="78"/>
      <c r="I63" s="235"/>
      <c r="J63" s="236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176"/>
    </row>
    <row r="64" spans="2:21" ht="18.75" customHeight="1">
      <c r="B64" s="242"/>
      <c r="C64" s="244"/>
      <c r="D64" s="244"/>
      <c r="E64" s="76" t="s">
        <v>174</v>
      </c>
      <c r="F64" s="69" t="s">
        <v>156</v>
      </c>
      <c r="G64" s="78"/>
      <c r="H64" s="78"/>
      <c r="I64" s="235"/>
      <c r="J64" s="236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176"/>
    </row>
    <row r="65" spans="2:21" ht="18.75" customHeight="1">
      <c r="B65" s="242"/>
      <c r="C65" s="244"/>
      <c r="D65" s="244"/>
      <c r="E65" s="76" t="s">
        <v>175</v>
      </c>
      <c r="F65" s="69" t="s">
        <v>176</v>
      </c>
      <c r="G65" s="78"/>
      <c r="H65" s="78"/>
      <c r="I65" s="235"/>
      <c r="J65" s="236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176"/>
    </row>
    <row r="66" spans="2:21" ht="18.75" customHeight="1">
      <c r="B66" s="242"/>
      <c r="C66" s="244"/>
      <c r="D66" s="135"/>
      <c r="E66" s="76" t="s">
        <v>163</v>
      </c>
      <c r="F66" s="69" t="s">
        <v>147</v>
      </c>
      <c r="G66" s="78"/>
      <c r="H66" s="78"/>
      <c r="I66" s="235"/>
      <c r="J66" s="236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176"/>
    </row>
    <row r="67" spans="2:21" ht="18.75" customHeight="1">
      <c r="B67" s="242"/>
      <c r="C67" s="244"/>
      <c r="D67" s="140" t="s">
        <v>164</v>
      </c>
      <c r="E67" s="76" t="s">
        <v>169</v>
      </c>
      <c r="F67" s="69" t="s">
        <v>133</v>
      </c>
      <c r="G67" s="78"/>
      <c r="H67" s="78"/>
      <c r="I67" s="235"/>
      <c r="J67" s="236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176"/>
    </row>
    <row r="68" spans="2:21" ht="18.75" customHeight="1">
      <c r="B68" s="242"/>
      <c r="C68" s="244"/>
      <c r="D68" s="244"/>
      <c r="E68" s="76" t="s">
        <v>170</v>
      </c>
      <c r="F68" s="69" t="s">
        <v>156</v>
      </c>
      <c r="G68" s="78"/>
      <c r="H68" s="78"/>
      <c r="I68" s="235"/>
      <c r="J68" s="236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176"/>
    </row>
    <row r="69" spans="2:21" ht="18.75" customHeight="1">
      <c r="B69" s="242"/>
      <c r="C69" s="244"/>
      <c r="D69" s="244"/>
      <c r="E69" s="76" t="s">
        <v>171</v>
      </c>
      <c r="F69" s="69" t="s">
        <v>147</v>
      </c>
      <c r="G69" s="78"/>
      <c r="H69" s="78"/>
      <c r="I69" s="235"/>
      <c r="J69" s="236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176"/>
    </row>
    <row r="70" spans="2:21" ht="18.75" customHeight="1">
      <c r="B70" s="242"/>
      <c r="C70" s="244"/>
      <c r="D70" s="244"/>
      <c r="E70" s="76" t="s">
        <v>172</v>
      </c>
      <c r="F70" s="69" t="s">
        <v>133</v>
      </c>
      <c r="G70" s="78"/>
      <c r="H70" s="78"/>
      <c r="I70" s="235"/>
      <c r="J70" s="236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176"/>
    </row>
    <row r="71" spans="2:21" ht="18.75" customHeight="1">
      <c r="B71" s="242"/>
      <c r="C71" s="244"/>
      <c r="D71" s="244"/>
      <c r="E71" s="76" t="s">
        <v>173</v>
      </c>
      <c r="F71" s="69" t="s">
        <v>133</v>
      </c>
      <c r="G71" s="78"/>
      <c r="H71" s="78"/>
      <c r="I71" s="235"/>
      <c r="J71" s="236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176"/>
    </row>
    <row r="72" spans="2:21" ht="18.75" customHeight="1">
      <c r="B72" s="242"/>
      <c r="C72" s="244"/>
      <c r="D72" s="244"/>
      <c r="E72" s="76" t="s">
        <v>174</v>
      </c>
      <c r="F72" s="69" t="s">
        <v>156</v>
      </c>
      <c r="G72" s="78"/>
      <c r="H72" s="78"/>
      <c r="I72" s="235"/>
      <c r="J72" s="236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176"/>
    </row>
    <row r="73" spans="2:21" ht="18.75" customHeight="1">
      <c r="B73" s="242"/>
      <c r="C73" s="244"/>
      <c r="D73" s="244"/>
      <c r="E73" s="76" t="s">
        <v>175</v>
      </c>
      <c r="F73" s="69" t="s">
        <v>176</v>
      </c>
      <c r="G73" s="78"/>
      <c r="H73" s="78"/>
      <c r="I73" s="235"/>
      <c r="J73" s="236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176"/>
    </row>
    <row r="74" spans="2:21" ht="18.75" customHeight="1">
      <c r="B74" s="243"/>
      <c r="C74" s="135"/>
      <c r="D74" s="135"/>
      <c r="E74" s="76" t="s">
        <v>163</v>
      </c>
      <c r="F74" s="69" t="s">
        <v>147</v>
      </c>
      <c r="G74" s="78"/>
      <c r="H74" s="78"/>
      <c r="I74" s="235"/>
      <c r="J74" s="236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177"/>
    </row>
    <row r="75" spans="2:21" ht="18.75" customHeight="1">
      <c r="B75" s="241" t="s">
        <v>39</v>
      </c>
      <c r="C75" s="140" t="s">
        <v>136</v>
      </c>
      <c r="D75" s="140" t="s">
        <v>161</v>
      </c>
      <c r="E75" s="76" t="s">
        <v>169</v>
      </c>
      <c r="F75" s="69" t="s">
        <v>133</v>
      </c>
      <c r="G75" s="78"/>
      <c r="H75" s="78"/>
      <c r="I75" s="235"/>
      <c r="J75" s="236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175"/>
    </row>
    <row r="76" spans="2:21" ht="18.75" customHeight="1">
      <c r="B76" s="242"/>
      <c r="C76" s="244"/>
      <c r="D76" s="244"/>
      <c r="E76" s="76" t="s">
        <v>170</v>
      </c>
      <c r="F76" s="69" t="s">
        <v>156</v>
      </c>
      <c r="G76" s="78"/>
      <c r="H76" s="78"/>
      <c r="I76" s="235"/>
      <c r="J76" s="236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176"/>
    </row>
    <row r="77" spans="2:21" ht="18.75" customHeight="1">
      <c r="B77" s="242"/>
      <c r="C77" s="244"/>
      <c r="D77" s="244"/>
      <c r="E77" s="76" t="s">
        <v>171</v>
      </c>
      <c r="F77" s="69" t="s">
        <v>147</v>
      </c>
      <c r="G77" s="78"/>
      <c r="H77" s="78"/>
      <c r="I77" s="235"/>
      <c r="J77" s="236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176"/>
    </row>
    <row r="78" spans="2:21" ht="18.75" customHeight="1">
      <c r="B78" s="242"/>
      <c r="C78" s="244"/>
      <c r="D78" s="244"/>
      <c r="E78" s="76" t="s">
        <v>172</v>
      </c>
      <c r="F78" s="69" t="s">
        <v>133</v>
      </c>
      <c r="G78" s="78"/>
      <c r="H78" s="78"/>
      <c r="I78" s="235"/>
      <c r="J78" s="236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176"/>
    </row>
    <row r="79" spans="2:21" ht="18.75" customHeight="1">
      <c r="B79" s="242"/>
      <c r="C79" s="244"/>
      <c r="D79" s="244"/>
      <c r="E79" s="76" t="s">
        <v>173</v>
      </c>
      <c r="F79" s="69" t="s">
        <v>133</v>
      </c>
      <c r="G79" s="78"/>
      <c r="H79" s="78"/>
      <c r="I79" s="235"/>
      <c r="J79" s="236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176"/>
    </row>
    <row r="80" spans="2:21" ht="18.75" customHeight="1">
      <c r="B80" s="242"/>
      <c r="C80" s="244"/>
      <c r="D80" s="244"/>
      <c r="E80" s="76" t="s">
        <v>174</v>
      </c>
      <c r="F80" s="69" t="s">
        <v>156</v>
      </c>
      <c r="G80" s="78"/>
      <c r="H80" s="78"/>
      <c r="I80" s="235"/>
      <c r="J80" s="236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176"/>
    </row>
    <row r="81" spans="2:21" ht="18.75" customHeight="1">
      <c r="B81" s="242"/>
      <c r="C81" s="244"/>
      <c r="D81" s="244"/>
      <c r="E81" s="76" t="s">
        <v>175</v>
      </c>
      <c r="F81" s="69" t="s">
        <v>176</v>
      </c>
      <c r="G81" s="78"/>
      <c r="H81" s="78"/>
      <c r="I81" s="235"/>
      <c r="J81" s="236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176"/>
    </row>
    <row r="82" spans="2:21" ht="18.75" customHeight="1">
      <c r="B82" s="242"/>
      <c r="C82" s="244"/>
      <c r="D82" s="135"/>
      <c r="E82" s="76" t="s">
        <v>163</v>
      </c>
      <c r="F82" s="69" t="s">
        <v>147</v>
      </c>
      <c r="G82" s="78"/>
      <c r="H82" s="78"/>
      <c r="I82" s="235"/>
      <c r="J82" s="236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176"/>
    </row>
    <row r="83" spans="2:21" ht="18.75" customHeight="1">
      <c r="B83" s="242"/>
      <c r="C83" s="244"/>
      <c r="D83" s="140" t="s">
        <v>164</v>
      </c>
      <c r="E83" s="76" t="s">
        <v>169</v>
      </c>
      <c r="F83" s="69" t="s">
        <v>133</v>
      </c>
      <c r="G83" s="78"/>
      <c r="H83" s="78"/>
      <c r="I83" s="235"/>
      <c r="J83" s="236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176"/>
    </row>
    <row r="84" spans="2:21" ht="18.75" customHeight="1">
      <c r="B84" s="242"/>
      <c r="C84" s="244"/>
      <c r="D84" s="244"/>
      <c r="E84" s="76" t="s">
        <v>170</v>
      </c>
      <c r="F84" s="69" t="s">
        <v>156</v>
      </c>
      <c r="G84" s="78"/>
      <c r="H84" s="78"/>
      <c r="I84" s="235"/>
      <c r="J84" s="236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176"/>
    </row>
    <row r="85" spans="2:21" ht="18.75" customHeight="1">
      <c r="B85" s="242"/>
      <c r="C85" s="244"/>
      <c r="D85" s="244"/>
      <c r="E85" s="76" t="s">
        <v>171</v>
      </c>
      <c r="F85" s="69" t="s">
        <v>147</v>
      </c>
      <c r="G85" s="78"/>
      <c r="H85" s="78"/>
      <c r="I85" s="235"/>
      <c r="J85" s="236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176"/>
    </row>
    <row r="86" spans="2:21" ht="18.75" customHeight="1">
      <c r="B86" s="242"/>
      <c r="C86" s="244"/>
      <c r="D86" s="244"/>
      <c r="E86" s="76" t="s">
        <v>172</v>
      </c>
      <c r="F86" s="69" t="s">
        <v>133</v>
      </c>
      <c r="G86" s="78"/>
      <c r="H86" s="78"/>
      <c r="I86" s="235"/>
      <c r="J86" s="236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176"/>
    </row>
    <row r="87" spans="2:21" ht="18.75" customHeight="1">
      <c r="B87" s="242"/>
      <c r="C87" s="244"/>
      <c r="D87" s="244"/>
      <c r="E87" s="76" t="s">
        <v>173</v>
      </c>
      <c r="F87" s="69" t="s">
        <v>133</v>
      </c>
      <c r="G87" s="78"/>
      <c r="H87" s="78"/>
      <c r="I87" s="235"/>
      <c r="J87" s="236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176"/>
    </row>
    <row r="88" spans="2:21" ht="18.75" customHeight="1">
      <c r="B88" s="242"/>
      <c r="C88" s="244"/>
      <c r="D88" s="244"/>
      <c r="E88" s="76" t="s">
        <v>174</v>
      </c>
      <c r="F88" s="69" t="s">
        <v>156</v>
      </c>
      <c r="G88" s="78"/>
      <c r="H88" s="78"/>
      <c r="I88" s="235"/>
      <c r="J88" s="236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176"/>
    </row>
    <row r="89" spans="2:21" ht="18.75" customHeight="1">
      <c r="B89" s="242"/>
      <c r="C89" s="244"/>
      <c r="D89" s="244"/>
      <c r="E89" s="76" t="s">
        <v>175</v>
      </c>
      <c r="F89" s="69" t="s">
        <v>176</v>
      </c>
      <c r="G89" s="78"/>
      <c r="H89" s="78"/>
      <c r="I89" s="235"/>
      <c r="J89" s="236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176"/>
    </row>
    <row r="90" spans="2:21" ht="18.75" customHeight="1">
      <c r="B90" s="242"/>
      <c r="C90" s="135"/>
      <c r="D90" s="135"/>
      <c r="E90" s="76" t="s">
        <v>163</v>
      </c>
      <c r="F90" s="69" t="s">
        <v>147</v>
      </c>
      <c r="G90" s="78"/>
      <c r="H90" s="78"/>
      <c r="I90" s="235"/>
      <c r="J90" s="236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176"/>
    </row>
    <row r="91" spans="2:21" ht="18.75" customHeight="1">
      <c r="B91" s="242"/>
      <c r="C91" s="140" t="s">
        <v>177</v>
      </c>
      <c r="D91" s="10" t="s">
        <v>169</v>
      </c>
      <c r="E91" s="77"/>
      <c r="F91" s="69" t="s">
        <v>133</v>
      </c>
      <c r="G91" s="78"/>
      <c r="H91" s="78"/>
      <c r="I91" s="235"/>
      <c r="J91" s="236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176"/>
    </row>
    <row r="92" spans="2:21" ht="18.75" customHeight="1">
      <c r="B92" s="242"/>
      <c r="C92" s="244"/>
      <c r="D92" s="10" t="s">
        <v>170</v>
      </c>
      <c r="E92" s="77"/>
      <c r="F92" s="69" t="s">
        <v>156</v>
      </c>
      <c r="G92" s="78"/>
      <c r="H92" s="78"/>
      <c r="I92" s="235"/>
      <c r="J92" s="236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176"/>
    </row>
    <row r="93" spans="2:21" ht="18.75" customHeight="1">
      <c r="B93" s="242"/>
      <c r="C93" s="244"/>
      <c r="D93" s="10" t="s">
        <v>171</v>
      </c>
      <c r="E93" s="77"/>
      <c r="F93" s="69" t="s">
        <v>147</v>
      </c>
      <c r="G93" s="78"/>
      <c r="H93" s="78"/>
      <c r="I93" s="235"/>
      <c r="J93" s="236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176"/>
    </row>
    <row r="94" spans="2:21" ht="18.75" customHeight="1">
      <c r="B94" s="242"/>
      <c r="C94" s="244"/>
      <c r="D94" s="10" t="s">
        <v>172</v>
      </c>
      <c r="E94" s="77"/>
      <c r="F94" s="69" t="s">
        <v>133</v>
      </c>
      <c r="G94" s="78"/>
      <c r="H94" s="78"/>
      <c r="I94" s="235"/>
      <c r="J94" s="236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176"/>
    </row>
    <row r="95" spans="2:21" ht="18.75" customHeight="1">
      <c r="B95" s="242"/>
      <c r="C95" s="244"/>
      <c r="D95" s="10" t="s">
        <v>173</v>
      </c>
      <c r="E95" s="77"/>
      <c r="F95" s="69" t="s">
        <v>133</v>
      </c>
      <c r="G95" s="78"/>
      <c r="H95" s="78"/>
      <c r="I95" s="235"/>
      <c r="J95" s="236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176"/>
    </row>
    <row r="96" spans="2:21" ht="18.75" customHeight="1">
      <c r="B96" s="242"/>
      <c r="C96" s="244"/>
      <c r="D96" s="10" t="s">
        <v>174</v>
      </c>
      <c r="E96" s="77"/>
      <c r="F96" s="69" t="s">
        <v>156</v>
      </c>
      <c r="G96" s="78"/>
      <c r="H96" s="78"/>
      <c r="I96" s="235"/>
      <c r="J96" s="236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176"/>
    </row>
    <row r="97" spans="2:21" ht="18.75" customHeight="1">
      <c r="B97" s="242"/>
      <c r="C97" s="244"/>
      <c r="D97" s="10" t="s">
        <v>175</v>
      </c>
      <c r="E97" s="77"/>
      <c r="F97" s="69" t="s">
        <v>179</v>
      </c>
      <c r="G97" s="78"/>
      <c r="H97" s="78"/>
      <c r="I97" s="235"/>
      <c r="J97" s="236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176"/>
    </row>
    <row r="98" spans="2:21" ht="18.75" customHeight="1">
      <c r="B98" s="242"/>
      <c r="C98" s="135"/>
      <c r="D98" s="10" t="s">
        <v>163</v>
      </c>
      <c r="E98" s="77"/>
      <c r="F98" s="69" t="s">
        <v>147</v>
      </c>
      <c r="G98" s="78"/>
      <c r="H98" s="78"/>
      <c r="I98" s="235"/>
      <c r="J98" s="236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176"/>
    </row>
    <row r="99" spans="2:21" ht="18.75" customHeight="1">
      <c r="B99" s="242"/>
      <c r="C99" s="140" t="s">
        <v>180</v>
      </c>
      <c r="D99" s="10" t="s">
        <v>181</v>
      </c>
      <c r="E99" s="11"/>
      <c r="F99" s="69" t="s">
        <v>133</v>
      </c>
      <c r="G99" s="78"/>
      <c r="H99" s="78"/>
      <c r="I99" s="235"/>
      <c r="J99" s="236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176"/>
    </row>
    <row r="100" spans="2:21" ht="18.75" customHeight="1">
      <c r="B100" s="242"/>
      <c r="C100" s="244"/>
      <c r="D100" s="10" t="s">
        <v>170</v>
      </c>
      <c r="E100" s="11"/>
      <c r="F100" s="69" t="s">
        <v>156</v>
      </c>
      <c r="G100" s="78"/>
      <c r="H100" s="78"/>
      <c r="I100" s="235"/>
      <c r="J100" s="236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176"/>
    </row>
    <row r="101" spans="2:21" ht="18.75" customHeight="1">
      <c r="B101" s="242"/>
      <c r="C101" s="244"/>
      <c r="D101" s="10" t="s">
        <v>171</v>
      </c>
      <c r="E101" s="77"/>
      <c r="F101" s="69" t="s">
        <v>147</v>
      </c>
      <c r="G101" s="78"/>
      <c r="H101" s="78"/>
      <c r="I101" s="235"/>
      <c r="J101" s="236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176"/>
    </row>
    <row r="102" spans="2:21" ht="18.75" customHeight="1">
      <c r="B102" s="242"/>
      <c r="C102" s="244"/>
      <c r="D102" s="10" t="s">
        <v>172</v>
      </c>
      <c r="E102" s="11"/>
      <c r="F102" s="69" t="s">
        <v>133</v>
      </c>
      <c r="G102" s="78"/>
      <c r="H102" s="78"/>
      <c r="I102" s="235"/>
      <c r="J102" s="236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176"/>
    </row>
    <row r="103" spans="2:21" ht="18.75" customHeight="1">
      <c r="B103" s="242"/>
      <c r="C103" s="244"/>
      <c r="D103" s="10" t="s">
        <v>173</v>
      </c>
      <c r="E103" s="11"/>
      <c r="F103" s="69" t="s">
        <v>133</v>
      </c>
      <c r="G103" s="78"/>
      <c r="H103" s="78"/>
      <c r="I103" s="235"/>
      <c r="J103" s="236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176"/>
    </row>
    <row r="104" spans="2:21" ht="18.75" customHeight="1">
      <c r="B104" s="242"/>
      <c r="C104" s="244"/>
      <c r="D104" s="10" t="s">
        <v>174</v>
      </c>
      <c r="E104" s="11"/>
      <c r="F104" s="69" t="s">
        <v>156</v>
      </c>
      <c r="G104" s="78"/>
      <c r="H104" s="78"/>
      <c r="I104" s="235"/>
      <c r="J104" s="236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176"/>
    </row>
    <row r="105" spans="2:21" ht="18.75" customHeight="1">
      <c r="B105" s="242"/>
      <c r="C105" s="244"/>
      <c r="D105" s="10" t="s">
        <v>178</v>
      </c>
      <c r="E105" s="11"/>
      <c r="F105" s="69" t="s">
        <v>179</v>
      </c>
      <c r="G105" s="78"/>
      <c r="H105" s="78"/>
      <c r="I105" s="235"/>
      <c r="J105" s="236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176"/>
    </row>
    <row r="106" spans="2:21" ht="18.75" customHeight="1">
      <c r="B106" s="243"/>
      <c r="C106" s="135"/>
      <c r="D106" s="10" t="s">
        <v>163</v>
      </c>
      <c r="E106" s="11"/>
      <c r="F106" s="69" t="s">
        <v>147</v>
      </c>
      <c r="G106" s="78"/>
      <c r="H106" s="78"/>
      <c r="I106" s="235"/>
      <c r="J106" s="236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177"/>
    </row>
  </sheetData>
  <sheetProtection sheet="1" objects="1" scenarios="1" selectLockedCells="1"/>
  <mergeCells count="132">
    <mergeCell ref="I13:J13"/>
    <mergeCell ref="I14:J14"/>
    <mergeCell ref="I9:J9"/>
    <mergeCell ref="I10:J10"/>
    <mergeCell ref="I11:J11"/>
    <mergeCell ref="I12:J12"/>
    <mergeCell ref="U3:U4"/>
    <mergeCell ref="B5:B8"/>
    <mergeCell ref="B3:E4"/>
    <mergeCell ref="F3:F4"/>
    <mergeCell ref="I4:J4"/>
    <mergeCell ref="I5:J5"/>
    <mergeCell ref="I6:J6"/>
    <mergeCell ref="I7:J7"/>
    <mergeCell ref="I8:J8"/>
    <mergeCell ref="B9:B19"/>
    <mergeCell ref="C9:C13"/>
    <mergeCell ref="D13:E13"/>
    <mergeCell ref="D16:E16"/>
    <mergeCell ref="C19:E19"/>
    <mergeCell ref="B20:B28"/>
    <mergeCell ref="C20:C23"/>
    <mergeCell ref="C24:C28"/>
    <mergeCell ref="I50:J50"/>
    <mergeCell ref="I49:J49"/>
    <mergeCell ref="I45:J45"/>
    <mergeCell ref="I36:J36"/>
    <mergeCell ref="I37:J37"/>
    <mergeCell ref="I48:J48"/>
    <mergeCell ref="I44:J44"/>
    <mergeCell ref="I47:J47"/>
    <mergeCell ref="I15:J15"/>
    <mergeCell ref="I16:J16"/>
    <mergeCell ref="I17:J17"/>
    <mergeCell ref="I18:J18"/>
    <mergeCell ref="I46:J46"/>
    <mergeCell ref="I23:J23"/>
    <mergeCell ref="I24:J24"/>
    <mergeCell ref="I43:J43"/>
    <mergeCell ref="I42:J42"/>
    <mergeCell ref="I19:J19"/>
    <mergeCell ref="I20:J20"/>
    <mergeCell ref="I21:J21"/>
    <mergeCell ref="I22:J22"/>
    <mergeCell ref="I40:J40"/>
    <mergeCell ref="I41:J41"/>
    <mergeCell ref="I27:J27"/>
    <mergeCell ref="I28:J28"/>
    <mergeCell ref="I39:J39"/>
    <mergeCell ref="I25:J25"/>
    <mergeCell ref="I26:J26"/>
    <mergeCell ref="B75:B106"/>
    <mergeCell ref="C75:C90"/>
    <mergeCell ref="D75:D82"/>
    <mergeCell ref="D83:D90"/>
    <mergeCell ref="C99:C106"/>
    <mergeCell ref="C91:C98"/>
    <mergeCell ref="B39:B74"/>
    <mergeCell ref="C39:C47"/>
    <mergeCell ref="C48:C58"/>
    <mergeCell ref="D51:D52"/>
    <mergeCell ref="D53:D54"/>
    <mergeCell ref="C59:C74"/>
    <mergeCell ref="D59:D66"/>
    <mergeCell ref="D67:D74"/>
    <mergeCell ref="B30:B37"/>
    <mergeCell ref="I30:J30"/>
    <mergeCell ref="I31:J31"/>
    <mergeCell ref="I32:J32"/>
    <mergeCell ref="I33:J33"/>
    <mergeCell ref="I34:J34"/>
    <mergeCell ref="I35:J35"/>
    <mergeCell ref="D24:E24"/>
    <mergeCell ref="D25:E25"/>
    <mergeCell ref="D26:E26"/>
    <mergeCell ref="D27:E27"/>
    <mergeCell ref="I53:J53"/>
    <mergeCell ref="I54:J54"/>
    <mergeCell ref="I51:J51"/>
    <mergeCell ref="I52:J52"/>
    <mergeCell ref="I57:J57"/>
    <mergeCell ref="I58:J58"/>
    <mergeCell ref="I55:J55"/>
    <mergeCell ref="I56:J56"/>
    <mergeCell ref="I61:J61"/>
    <mergeCell ref="I62:J62"/>
    <mergeCell ref="I59:J59"/>
    <mergeCell ref="I60:J60"/>
    <mergeCell ref="I65:J65"/>
    <mergeCell ref="I66:J66"/>
    <mergeCell ref="I63:J63"/>
    <mergeCell ref="I64:J64"/>
    <mergeCell ref="I69:J69"/>
    <mergeCell ref="I70:J70"/>
    <mergeCell ref="I67:J67"/>
    <mergeCell ref="I68:J68"/>
    <mergeCell ref="I73:J73"/>
    <mergeCell ref="I74:J74"/>
    <mergeCell ref="I71:J71"/>
    <mergeCell ref="I72:J72"/>
    <mergeCell ref="I77:J77"/>
    <mergeCell ref="I78:J78"/>
    <mergeCell ref="I75:J75"/>
    <mergeCell ref="I76:J76"/>
    <mergeCell ref="I81:J81"/>
    <mergeCell ref="I82:J82"/>
    <mergeCell ref="I79:J79"/>
    <mergeCell ref="I80:J80"/>
    <mergeCell ref="I85:J85"/>
    <mergeCell ref="I86:J86"/>
    <mergeCell ref="I83:J83"/>
    <mergeCell ref="I84:J84"/>
    <mergeCell ref="I89:J89"/>
    <mergeCell ref="I90:J90"/>
    <mergeCell ref="I87:J87"/>
    <mergeCell ref="I88:J88"/>
    <mergeCell ref="I93:J93"/>
    <mergeCell ref="I94:J94"/>
    <mergeCell ref="I91:J91"/>
    <mergeCell ref="I92:J92"/>
    <mergeCell ref="I97:J97"/>
    <mergeCell ref="I98:J98"/>
    <mergeCell ref="I95:J95"/>
    <mergeCell ref="I96:J96"/>
    <mergeCell ref="I102:J102"/>
    <mergeCell ref="I99:J99"/>
    <mergeCell ref="I100:J100"/>
    <mergeCell ref="I101:J101"/>
    <mergeCell ref="I103:J103"/>
    <mergeCell ref="I104:J104"/>
    <mergeCell ref="I105:J105"/>
    <mergeCell ref="I106:J106"/>
  </mergeCells>
  <printOptions horizontalCentered="1"/>
  <pageMargins left="0.3937007874015748" right="0.3937007874015748" top="0.7874015748031497" bottom="0.7874015748031497" header="0.5905511811023623" footer="0.5905511811023623"/>
  <pageSetup fitToHeight="3" fitToWidth="1" horizontalDpi="600" verticalDpi="600" orientation="landscape" paperSize="9" scale="73" r:id="rId1"/>
  <headerFooter alignWithMargins="0">
    <oddHeader>&amp;L&amp;"ＭＳ 明朝,標準"（別紙２－１）</oddHeader>
  </headerFooter>
  <rowBreaks count="2" manualBreakCount="2">
    <brk id="38" max="21" man="1"/>
    <brk id="74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S28"/>
  <sheetViews>
    <sheetView view="pageBreakPreview" zoomScaleSheetLayoutView="100" workbookViewId="0" topLeftCell="A1">
      <selection activeCell="F5" sqref="F5"/>
    </sheetView>
  </sheetViews>
  <sheetFormatPr defaultColWidth="9.00390625" defaultRowHeight="18.75" customHeight="1"/>
  <cols>
    <col min="1" max="1" width="1.875" style="1" customWidth="1"/>
    <col min="2" max="3" width="3.75390625" style="1" customWidth="1"/>
    <col min="4" max="4" width="20.00390625" style="1" customWidth="1"/>
    <col min="5" max="5" width="5.625" style="1" customWidth="1"/>
    <col min="6" max="18" width="9.875" style="43" customWidth="1"/>
    <col min="19" max="19" width="20.625" style="43" customWidth="1"/>
    <col min="20" max="20" width="1.875" style="1" customWidth="1"/>
    <col min="21" max="16384" width="6.25390625" style="1" customWidth="1"/>
  </cols>
  <sheetData>
    <row r="1" spans="6:19" ht="18.75" customHeight="1"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2:19" ht="18.75" customHeight="1">
      <c r="B2" s="24" t="s">
        <v>207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2:19" ht="18.75" customHeight="1">
      <c r="B3" s="269" t="s">
        <v>38</v>
      </c>
      <c r="C3" s="270"/>
      <c r="D3" s="270"/>
      <c r="E3" s="263" t="s">
        <v>74</v>
      </c>
      <c r="F3" s="90" t="str">
        <f>'生産計画'!$G$3</f>
        <v>18年</v>
      </c>
      <c r="G3" s="90" t="str">
        <f>'生産計画'!$H$3</f>
        <v>19年</v>
      </c>
      <c r="H3" s="90" t="str">
        <f>'生産計画'!$I$3&amp;'生産計画'!$J$3</f>
        <v>20年</v>
      </c>
      <c r="I3" s="90" t="str">
        <f>'生産計画'!$K$3</f>
        <v>21年</v>
      </c>
      <c r="J3" s="90" t="str">
        <f>'生産計画'!$L$3</f>
        <v>22年</v>
      </c>
      <c r="K3" s="90" t="str">
        <f>'生産計画'!$M$3</f>
        <v>23年</v>
      </c>
      <c r="L3" s="90" t="str">
        <f>'生産計画'!$N$3</f>
        <v>24年</v>
      </c>
      <c r="M3" s="90" t="str">
        <f>'生産計画'!$O$3</f>
        <v>25年</v>
      </c>
      <c r="N3" s="90" t="str">
        <f>'生産計画'!$P$3</f>
        <v>26年</v>
      </c>
      <c r="O3" s="90" t="str">
        <f>'生産計画'!$Q$3</f>
        <v>27年</v>
      </c>
      <c r="P3" s="90" t="str">
        <f>'生産計画'!$R$3</f>
        <v>28年</v>
      </c>
      <c r="Q3" s="90" t="str">
        <f>'生産計画'!$S$3</f>
        <v>29年</v>
      </c>
      <c r="R3" s="90" t="str">
        <f>'生産計画'!$T$3</f>
        <v>30年</v>
      </c>
      <c r="S3" s="255" t="str">
        <f>+I3&amp;"計画の算出根拠"</f>
        <v>21年計画の算出根拠</v>
      </c>
    </row>
    <row r="4" spans="2:19" ht="18.75" customHeight="1">
      <c r="B4" s="271"/>
      <c r="C4" s="272"/>
      <c r="D4" s="272"/>
      <c r="E4" s="264"/>
      <c r="F4" s="65" t="s">
        <v>100</v>
      </c>
      <c r="G4" s="65" t="s">
        <v>100</v>
      </c>
      <c r="H4" s="65" t="s">
        <v>100</v>
      </c>
      <c r="I4" s="26" t="s">
        <v>101</v>
      </c>
      <c r="J4" s="26" t="s">
        <v>101</v>
      </c>
      <c r="K4" s="26" t="s">
        <v>101</v>
      </c>
      <c r="L4" s="26" t="s">
        <v>101</v>
      </c>
      <c r="M4" s="26" t="s">
        <v>101</v>
      </c>
      <c r="N4" s="26" t="s">
        <v>101</v>
      </c>
      <c r="O4" s="26" t="s">
        <v>101</v>
      </c>
      <c r="P4" s="26" t="s">
        <v>101</v>
      </c>
      <c r="Q4" s="26" t="s">
        <v>101</v>
      </c>
      <c r="R4" s="65" t="s">
        <v>372</v>
      </c>
      <c r="S4" s="256"/>
    </row>
    <row r="5" spans="2:19" ht="18.75" customHeight="1">
      <c r="B5" s="273" t="s">
        <v>183</v>
      </c>
      <c r="C5" s="277"/>
      <c r="D5" s="268"/>
      <c r="E5" s="31" t="s">
        <v>104</v>
      </c>
      <c r="F5" s="78"/>
      <c r="G5" s="78"/>
      <c r="H5" s="79"/>
      <c r="I5" s="78"/>
      <c r="J5" s="78"/>
      <c r="K5" s="78"/>
      <c r="L5" s="78"/>
      <c r="M5" s="78"/>
      <c r="N5" s="78"/>
      <c r="O5" s="78"/>
      <c r="P5" s="78"/>
      <c r="Q5" s="78"/>
      <c r="R5" s="79"/>
      <c r="S5" s="83"/>
    </row>
    <row r="6" spans="2:19" ht="18.75" customHeight="1">
      <c r="B6" s="274" t="s">
        <v>184</v>
      </c>
      <c r="C6" s="273" t="s">
        <v>185</v>
      </c>
      <c r="D6" s="268"/>
      <c r="E6" s="31" t="s">
        <v>104</v>
      </c>
      <c r="F6" s="78"/>
      <c r="G6" s="78"/>
      <c r="H6" s="79"/>
      <c r="I6" s="78"/>
      <c r="J6" s="78"/>
      <c r="K6" s="78"/>
      <c r="L6" s="78"/>
      <c r="M6" s="78"/>
      <c r="N6" s="78"/>
      <c r="O6" s="78"/>
      <c r="P6" s="78"/>
      <c r="Q6" s="78"/>
      <c r="R6" s="79"/>
      <c r="S6" s="83"/>
    </row>
    <row r="7" spans="2:19" ht="18.75" customHeight="1">
      <c r="B7" s="278"/>
      <c r="C7" s="273" t="s">
        <v>186</v>
      </c>
      <c r="D7" s="268"/>
      <c r="E7" s="31" t="s">
        <v>104</v>
      </c>
      <c r="F7" s="78"/>
      <c r="G7" s="78"/>
      <c r="H7" s="79"/>
      <c r="I7" s="78"/>
      <c r="J7" s="78"/>
      <c r="K7" s="78"/>
      <c r="L7" s="78"/>
      <c r="M7" s="78"/>
      <c r="N7" s="78"/>
      <c r="O7" s="78"/>
      <c r="P7" s="78"/>
      <c r="Q7" s="78"/>
      <c r="R7" s="79"/>
      <c r="S7" s="83"/>
    </row>
    <row r="8" spans="2:19" ht="18.75" customHeight="1">
      <c r="B8" s="278"/>
      <c r="C8" s="273" t="s">
        <v>187</v>
      </c>
      <c r="D8" s="268"/>
      <c r="E8" s="31" t="s">
        <v>104</v>
      </c>
      <c r="F8" s="78"/>
      <c r="G8" s="78"/>
      <c r="H8" s="79"/>
      <c r="I8" s="78"/>
      <c r="J8" s="78"/>
      <c r="K8" s="78"/>
      <c r="L8" s="78"/>
      <c r="M8" s="78"/>
      <c r="N8" s="78"/>
      <c r="O8" s="78"/>
      <c r="P8" s="78"/>
      <c r="Q8" s="78"/>
      <c r="R8" s="79"/>
      <c r="S8" s="83"/>
    </row>
    <row r="9" spans="2:19" ht="18.75" customHeight="1">
      <c r="B9" s="278"/>
      <c r="C9" s="273" t="s">
        <v>188</v>
      </c>
      <c r="D9" s="268"/>
      <c r="E9" s="31" t="s">
        <v>104</v>
      </c>
      <c r="F9" s="78"/>
      <c r="G9" s="78"/>
      <c r="H9" s="79"/>
      <c r="I9" s="78"/>
      <c r="J9" s="78"/>
      <c r="K9" s="78"/>
      <c r="L9" s="78"/>
      <c r="M9" s="78"/>
      <c r="N9" s="78"/>
      <c r="O9" s="78"/>
      <c r="P9" s="78"/>
      <c r="Q9" s="78"/>
      <c r="R9" s="79"/>
      <c r="S9" s="83"/>
    </row>
    <row r="10" spans="2:19" ht="18.75" customHeight="1">
      <c r="B10" s="278"/>
      <c r="C10" s="273" t="s">
        <v>189</v>
      </c>
      <c r="D10" s="268"/>
      <c r="E10" s="31" t="s">
        <v>104</v>
      </c>
      <c r="F10" s="78"/>
      <c r="G10" s="78"/>
      <c r="H10" s="79"/>
      <c r="I10" s="78"/>
      <c r="J10" s="78"/>
      <c r="K10" s="78"/>
      <c r="L10" s="78"/>
      <c r="M10" s="78"/>
      <c r="N10" s="78"/>
      <c r="O10" s="78"/>
      <c r="P10" s="78"/>
      <c r="Q10" s="78"/>
      <c r="R10" s="79"/>
      <c r="S10" s="83"/>
    </row>
    <row r="11" spans="2:19" ht="18.75" customHeight="1">
      <c r="B11" s="278"/>
      <c r="C11" s="267" t="s">
        <v>190</v>
      </c>
      <c r="D11" s="268"/>
      <c r="E11" s="31" t="s">
        <v>104</v>
      </c>
      <c r="F11" s="78"/>
      <c r="G11" s="78"/>
      <c r="H11" s="79"/>
      <c r="I11" s="78"/>
      <c r="J11" s="78"/>
      <c r="K11" s="78"/>
      <c r="L11" s="78"/>
      <c r="M11" s="78"/>
      <c r="N11" s="78"/>
      <c r="O11" s="78"/>
      <c r="P11" s="78"/>
      <c r="Q11" s="78"/>
      <c r="R11" s="79"/>
      <c r="S11" s="83"/>
    </row>
    <row r="12" spans="2:19" ht="18.75" customHeight="1">
      <c r="B12" s="278"/>
      <c r="C12" s="89"/>
      <c r="D12" s="34" t="s">
        <v>191</v>
      </c>
      <c r="E12" s="31" t="s">
        <v>104</v>
      </c>
      <c r="F12" s="78"/>
      <c r="G12" s="78"/>
      <c r="H12" s="79"/>
      <c r="I12" s="78"/>
      <c r="J12" s="78"/>
      <c r="K12" s="78"/>
      <c r="L12" s="78"/>
      <c r="M12" s="78"/>
      <c r="N12" s="78"/>
      <c r="O12" s="78"/>
      <c r="P12" s="78"/>
      <c r="Q12" s="78"/>
      <c r="R12" s="79"/>
      <c r="S12" s="83"/>
    </row>
    <row r="13" spans="2:19" ht="18.75" customHeight="1">
      <c r="B13" s="278"/>
      <c r="C13" s="85"/>
      <c r="D13" s="34" t="s">
        <v>130</v>
      </c>
      <c r="E13" s="31" t="s">
        <v>104</v>
      </c>
      <c r="F13" s="78"/>
      <c r="G13" s="78"/>
      <c r="H13" s="79"/>
      <c r="I13" s="78"/>
      <c r="J13" s="78"/>
      <c r="K13" s="78"/>
      <c r="L13" s="78"/>
      <c r="M13" s="78"/>
      <c r="N13" s="78"/>
      <c r="O13" s="78"/>
      <c r="P13" s="78"/>
      <c r="Q13" s="78"/>
      <c r="R13" s="79"/>
      <c r="S13" s="83"/>
    </row>
    <row r="14" spans="2:19" ht="18.75" customHeight="1">
      <c r="B14" s="274" t="s">
        <v>192</v>
      </c>
      <c r="C14" s="273" t="s">
        <v>193</v>
      </c>
      <c r="D14" s="268"/>
      <c r="E14" s="31" t="s">
        <v>51</v>
      </c>
      <c r="F14" s="78"/>
      <c r="G14" s="78"/>
      <c r="H14" s="79"/>
      <c r="I14" s="78"/>
      <c r="J14" s="78"/>
      <c r="K14" s="78"/>
      <c r="L14" s="78"/>
      <c r="M14" s="78"/>
      <c r="N14" s="78"/>
      <c r="O14" s="78"/>
      <c r="P14" s="78"/>
      <c r="Q14" s="78"/>
      <c r="R14" s="79"/>
      <c r="S14" s="83"/>
    </row>
    <row r="15" spans="2:19" ht="18.75" customHeight="1">
      <c r="B15" s="275"/>
      <c r="C15" s="273" t="s">
        <v>194</v>
      </c>
      <c r="D15" s="268"/>
      <c r="E15" s="31" t="s">
        <v>51</v>
      </c>
      <c r="F15" s="78"/>
      <c r="G15" s="78"/>
      <c r="H15" s="79"/>
      <c r="I15" s="78"/>
      <c r="J15" s="78"/>
      <c r="K15" s="78"/>
      <c r="L15" s="78"/>
      <c r="M15" s="78"/>
      <c r="N15" s="78"/>
      <c r="O15" s="78"/>
      <c r="P15" s="78"/>
      <c r="Q15" s="78"/>
      <c r="R15" s="79"/>
      <c r="S15" s="83"/>
    </row>
    <row r="16" spans="2:19" ht="18.75" customHeight="1">
      <c r="B16" s="275"/>
      <c r="C16" s="273" t="s">
        <v>195</v>
      </c>
      <c r="D16" s="268"/>
      <c r="E16" s="31" t="s">
        <v>51</v>
      </c>
      <c r="F16" s="78"/>
      <c r="G16" s="78"/>
      <c r="H16" s="79"/>
      <c r="I16" s="78"/>
      <c r="J16" s="78"/>
      <c r="K16" s="78"/>
      <c r="L16" s="78"/>
      <c r="M16" s="78"/>
      <c r="N16" s="78"/>
      <c r="O16" s="78"/>
      <c r="P16" s="78"/>
      <c r="Q16" s="78"/>
      <c r="R16" s="79"/>
      <c r="S16" s="83"/>
    </row>
    <row r="17" spans="2:19" ht="18.75" customHeight="1">
      <c r="B17" s="275"/>
      <c r="C17" s="273" t="s">
        <v>196</v>
      </c>
      <c r="D17" s="268"/>
      <c r="E17" s="31" t="s">
        <v>51</v>
      </c>
      <c r="F17" s="78"/>
      <c r="G17" s="78"/>
      <c r="H17" s="79"/>
      <c r="I17" s="78"/>
      <c r="J17" s="78"/>
      <c r="K17" s="78"/>
      <c r="L17" s="78"/>
      <c r="M17" s="78"/>
      <c r="N17" s="78"/>
      <c r="O17" s="78"/>
      <c r="P17" s="78"/>
      <c r="Q17" s="78"/>
      <c r="R17" s="79"/>
      <c r="S17" s="83"/>
    </row>
    <row r="18" spans="2:19" ht="18.75" customHeight="1">
      <c r="B18" s="275"/>
      <c r="C18" s="273" t="s">
        <v>197</v>
      </c>
      <c r="D18" s="268"/>
      <c r="E18" s="31" t="s">
        <v>51</v>
      </c>
      <c r="F18" s="78"/>
      <c r="G18" s="78"/>
      <c r="H18" s="79"/>
      <c r="I18" s="78"/>
      <c r="J18" s="78"/>
      <c r="K18" s="78"/>
      <c r="L18" s="78"/>
      <c r="M18" s="78"/>
      <c r="N18" s="78"/>
      <c r="O18" s="78"/>
      <c r="P18" s="78"/>
      <c r="Q18" s="78"/>
      <c r="R18" s="79"/>
      <c r="S18" s="83"/>
    </row>
    <row r="19" spans="2:19" ht="18.75" customHeight="1">
      <c r="B19" s="275"/>
      <c r="C19" s="273" t="s">
        <v>198</v>
      </c>
      <c r="D19" s="268"/>
      <c r="E19" s="31" t="s">
        <v>51</v>
      </c>
      <c r="F19" s="78"/>
      <c r="G19" s="78"/>
      <c r="H19" s="79"/>
      <c r="I19" s="78"/>
      <c r="J19" s="78"/>
      <c r="K19" s="78"/>
      <c r="L19" s="78"/>
      <c r="M19" s="78"/>
      <c r="N19" s="78"/>
      <c r="O19" s="78"/>
      <c r="P19" s="78"/>
      <c r="Q19" s="78"/>
      <c r="R19" s="79"/>
      <c r="S19" s="83"/>
    </row>
    <row r="20" spans="2:19" ht="18.75" customHeight="1">
      <c r="B20" s="275"/>
      <c r="C20" s="273" t="s">
        <v>199</v>
      </c>
      <c r="D20" s="268"/>
      <c r="E20" s="31" t="s">
        <v>51</v>
      </c>
      <c r="F20" s="78"/>
      <c r="G20" s="78"/>
      <c r="H20" s="79"/>
      <c r="I20" s="78"/>
      <c r="J20" s="78"/>
      <c r="K20" s="78"/>
      <c r="L20" s="78"/>
      <c r="M20" s="78"/>
      <c r="N20" s="78"/>
      <c r="O20" s="78"/>
      <c r="P20" s="78"/>
      <c r="Q20" s="78"/>
      <c r="R20" s="79"/>
      <c r="S20" s="83"/>
    </row>
    <row r="21" spans="2:19" ht="18.75" customHeight="1">
      <c r="B21" s="275"/>
      <c r="C21" s="273" t="s">
        <v>200</v>
      </c>
      <c r="D21" s="268"/>
      <c r="E21" s="31" t="s">
        <v>51</v>
      </c>
      <c r="F21" s="78"/>
      <c r="G21" s="78"/>
      <c r="H21" s="79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83"/>
    </row>
    <row r="22" spans="2:19" ht="18.75" customHeight="1">
      <c r="B22" s="275"/>
      <c r="C22" s="273" t="s">
        <v>201</v>
      </c>
      <c r="D22" s="268"/>
      <c r="E22" s="31" t="s">
        <v>51</v>
      </c>
      <c r="F22" s="78"/>
      <c r="G22" s="78"/>
      <c r="H22" s="79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83"/>
    </row>
    <row r="23" spans="2:19" ht="18.75" customHeight="1">
      <c r="B23" s="275"/>
      <c r="C23" s="273" t="s">
        <v>202</v>
      </c>
      <c r="D23" s="268"/>
      <c r="E23" s="31" t="s">
        <v>51</v>
      </c>
      <c r="F23" s="78"/>
      <c r="G23" s="78"/>
      <c r="H23" s="79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83"/>
    </row>
    <row r="24" spans="2:19" ht="18.75" customHeight="1">
      <c r="B24" s="275"/>
      <c r="C24" s="273" t="s">
        <v>203</v>
      </c>
      <c r="D24" s="268"/>
      <c r="E24" s="31" t="s">
        <v>51</v>
      </c>
      <c r="F24" s="78"/>
      <c r="G24" s="78"/>
      <c r="H24" s="79"/>
      <c r="I24" s="78"/>
      <c r="J24" s="78"/>
      <c r="K24" s="78"/>
      <c r="L24" s="78"/>
      <c r="M24" s="78"/>
      <c r="N24" s="78"/>
      <c r="O24" s="78"/>
      <c r="P24" s="78"/>
      <c r="Q24" s="78"/>
      <c r="R24" s="79"/>
      <c r="S24" s="83"/>
    </row>
    <row r="25" spans="2:19" ht="18.75" customHeight="1">
      <c r="B25" s="275"/>
      <c r="C25" s="273" t="s">
        <v>204</v>
      </c>
      <c r="D25" s="268"/>
      <c r="E25" s="31" t="s">
        <v>51</v>
      </c>
      <c r="F25" s="78"/>
      <c r="G25" s="78"/>
      <c r="H25" s="79"/>
      <c r="I25" s="78"/>
      <c r="J25" s="78"/>
      <c r="K25" s="78"/>
      <c r="L25" s="78"/>
      <c r="M25" s="78"/>
      <c r="N25" s="78"/>
      <c r="O25" s="78"/>
      <c r="P25" s="78"/>
      <c r="Q25" s="78"/>
      <c r="R25" s="79"/>
      <c r="S25" s="83"/>
    </row>
    <row r="26" spans="2:19" ht="18.75" customHeight="1">
      <c r="B26" s="275"/>
      <c r="C26" s="273" t="s">
        <v>130</v>
      </c>
      <c r="D26" s="268"/>
      <c r="E26" s="31" t="s">
        <v>51</v>
      </c>
      <c r="F26" s="78"/>
      <c r="G26" s="78"/>
      <c r="H26" s="79"/>
      <c r="I26" s="78"/>
      <c r="J26" s="78"/>
      <c r="K26" s="78"/>
      <c r="L26" s="78"/>
      <c r="M26" s="78"/>
      <c r="N26" s="78"/>
      <c r="O26" s="78"/>
      <c r="P26" s="78"/>
      <c r="Q26" s="78"/>
      <c r="R26" s="79"/>
      <c r="S26" s="83"/>
    </row>
    <row r="27" spans="2:19" ht="18.75" customHeight="1">
      <c r="B27" s="275"/>
      <c r="C27" s="267" t="s">
        <v>205</v>
      </c>
      <c r="D27" s="268"/>
      <c r="E27" s="31" t="s">
        <v>51</v>
      </c>
      <c r="F27" s="64">
        <f>SUM(F14:F26)</f>
        <v>0</v>
      </c>
      <c r="G27" s="64">
        <f aca="true" t="shared" si="0" ref="G27:M27">SUM(G14:G26)</f>
        <v>0</v>
      </c>
      <c r="H27" s="64">
        <f t="shared" si="0"/>
        <v>0</v>
      </c>
      <c r="I27" s="64">
        <f t="shared" si="0"/>
        <v>0</v>
      </c>
      <c r="J27" s="64">
        <f t="shared" si="0"/>
        <v>0</v>
      </c>
      <c r="K27" s="64">
        <f t="shared" si="0"/>
        <v>0</v>
      </c>
      <c r="L27" s="64">
        <f t="shared" si="0"/>
        <v>0</v>
      </c>
      <c r="M27" s="64">
        <f t="shared" si="0"/>
        <v>0</v>
      </c>
      <c r="N27" s="64">
        <f>SUM(N14:N26)</f>
        <v>0</v>
      </c>
      <c r="O27" s="64">
        <f>SUM(O14:O26)</f>
        <v>0</v>
      </c>
      <c r="P27" s="64">
        <f>SUM(P14:P26)</f>
        <v>0</v>
      </c>
      <c r="Q27" s="64">
        <f>SUM(Q14:Q26)</f>
        <v>0</v>
      </c>
      <c r="R27" s="64">
        <f>SUM(R14:R26)</f>
        <v>0</v>
      </c>
      <c r="S27" s="83"/>
    </row>
    <row r="28" spans="2:19" ht="18.75" customHeight="1">
      <c r="B28" s="276"/>
      <c r="C28" s="85"/>
      <c r="D28" s="34" t="s">
        <v>206</v>
      </c>
      <c r="E28" s="31" t="s">
        <v>51</v>
      </c>
      <c r="F28" s="64" t="e">
        <f>F27/F5</f>
        <v>#DIV/0!</v>
      </c>
      <c r="G28" s="64" t="e">
        <f aca="true" t="shared" si="1" ref="G28:R28">G27/G5</f>
        <v>#DIV/0!</v>
      </c>
      <c r="H28" s="64" t="e">
        <f t="shared" si="1"/>
        <v>#DIV/0!</v>
      </c>
      <c r="I28" s="64" t="e">
        <f t="shared" si="1"/>
        <v>#DIV/0!</v>
      </c>
      <c r="J28" s="64" t="e">
        <f t="shared" si="1"/>
        <v>#DIV/0!</v>
      </c>
      <c r="K28" s="64" t="e">
        <f t="shared" si="1"/>
        <v>#DIV/0!</v>
      </c>
      <c r="L28" s="64" t="e">
        <f t="shared" si="1"/>
        <v>#DIV/0!</v>
      </c>
      <c r="M28" s="64" t="e">
        <f t="shared" si="1"/>
        <v>#DIV/0!</v>
      </c>
      <c r="N28" s="64" t="e">
        <f>N27/N5</f>
        <v>#DIV/0!</v>
      </c>
      <c r="O28" s="64" t="e">
        <f>O27/O5</f>
        <v>#DIV/0!</v>
      </c>
      <c r="P28" s="64" t="e">
        <f>P27/P5</f>
        <v>#DIV/0!</v>
      </c>
      <c r="Q28" s="64" t="e">
        <f>Q27/Q5</f>
        <v>#DIV/0!</v>
      </c>
      <c r="R28" s="64" t="e">
        <f t="shared" si="1"/>
        <v>#DIV/0!</v>
      </c>
      <c r="S28" s="84"/>
    </row>
  </sheetData>
  <sheetProtection sheet="1" objects="1" scenarios="1" selectLockedCells="1"/>
  <mergeCells count="26">
    <mergeCell ref="B5:D5"/>
    <mergeCell ref="B6:B13"/>
    <mergeCell ref="C6:D6"/>
    <mergeCell ref="C7:D7"/>
    <mergeCell ref="C8:D8"/>
    <mergeCell ref="C9:D9"/>
    <mergeCell ref="C10:D10"/>
    <mergeCell ref="C11:D11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B3:D4"/>
    <mergeCell ref="E3:E4"/>
    <mergeCell ref="S3:S4"/>
    <mergeCell ref="C23:D23"/>
    <mergeCell ref="C24:D24"/>
    <mergeCell ref="C25:D25"/>
    <mergeCell ref="C26:D26"/>
    <mergeCell ref="B14:B28"/>
    <mergeCell ref="C14:D14"/>
  </mergeCells>
  <printOptions horizontalCentered="1"/>
  <pageMargins left="0.3937007874015748" right="0.3937007874015748" top="0.7874015748031497" bottom="0.7874015748031497" header="0.5905511811023623" footer="0.5905511811023623"/>
  <pageSetup fitToHeight="1" fitToWidth="1" horizontalDpi="600" verticalDpi="600" orientation="landscape" paperSize="9" scale="76" r:id="rId1"/>
  <headerFooter alignWithMargins="0">
    <oddHeader>&amp;L&amp;"ＭＳ 明朝,標準"（別紙２－２）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H24"/>
  <sheetViews>
    <sheetView view="pageBreakPreview" zoomScaleSheetLayoutView="100" workbookViewId="0" topLeftCell="A1">
      <selection activeCell="C6" sqref="C6"/>
    </sheetView>
  </sheetViews>
  <sheetFormatPr defaultColWidth="9.00390625" defaultRowHeight="22.5" customHeight="1"/>
  <cols>
    <col min="1" max="1" width="1.875" style="127" customWidth="1"/>
    <col min="2" max="2" width="25.00390625" style="25" customWidth="1"/>
    <col min="3" max="3" width="42.625" style="25" customWidth="1"/>
    <col min="4" max="7" width="16.25390625" style="25" customWidth="1"/>
    <col min="8" max="8" width="20.625" style="25" customWidth="1"/>
    <col min="9" max="9" width="1.875" style="127" customWidth="1"/>
    <col min="10" max="16384" width="9.00390625" style="127" customWidth="1"/>
  </cols>
  <sheetData>
    <row r="1" ht="18.75" customHeight="1"/>
    <row r="2" spans="2:8" ht="22.5" customHeight="1">
      <c r="B2" s="87" t="s">
        <v>273</v>
      </c>
      <c r="E2" s="127"/>
      <c r="F2" s="127"/>
      <c r="G2" s="127"/>
      <c r="H2" s="127"/>
    </row>
    <row r="3" spans="2:8" ht="22.5" customHeight="1">
      <c r="B3" s="269" t="s">
        <v>126</v>
      </c>
      <c r="C3" s="255" t="s">
        <v>373</v>
      </c>
      <c r="D3" s="287" t="s">
        <v>266</v>
      </c>
      <c r="E3" s="105"/>
      <c r="F3" s="106"/>
      <c r="G3" s="96"/>
      <c r="H3" s="281" t="s">
        <v>65</v>
      </c>
    </row>
    <row r="4" spans="2:8" ht="22.5" customHeight="1">
      <c r="B4" s="285"/>
      <c r="C4" s="286"/>
      <c r="D4" s="288"/>
      <c r="E4" s="255" t="s">
        <v>267</v>
      </c>
      <c r="F4" s="279" t="s">
        <v>268</v>
      </c>
      <c r="G4" s="96"/>
      <c r="H4" s="282"/>
    </row>
    <row r="5" spans="2:8" ht="22.5" customHeight="1">
      <c r="B5" s="271"/>
      <c r="C5" s="284"/>
      <c r="D5" s="289"/>
      <c r="E5" s="284"/>
      <c r="F5" s="284"/>
      <c r="G5" s="27" t="s">
        <v>269</v>
      </c>
      <c r="H5" s="283"/>
    </row>
    <row r="6" spans="2:8" ht="22.5" customHeight="1">
      <c r="B6" s="279" t="str">
        <f>"平成"&amp;'生産計画'!$G$3&amp;"の実績"</f>
        <v>平成18年の実績</v>
      </c>
      <c r="C6" s="107"/>
      <c r="D6" s="110"/>
      <c r="E6" s="110"/>
      <c r="F6" s="110"/>
      <c r="G6" s="110"/>
      <c r="H6" s="107"/>
    </row>
    <row r="7" spans="2:8" ht="22.5" customHeight="1">
      <c r="B7" s="265"/>
      <c r="C7" s="107"/>
      <c r="D7" s="110"/>
      <c r="E7" s="110"/>
      <c r="F7" s="110"/>
      <c r="G7" s="110"/>
      <c r="H7" s="107"/>
    </row>
    <row r="8" spans="2:8" ht="22.5" customHeight="1">
      <c r="B8" s="279" t="str">
        <f>"平成"&amp;'生産計画'!$H$3&amp;"の実績"</f>
        <v>平成19年の実績</v>
      </c>
      <c r="C8" s="107"/>
      <c r="D8" s="110"/>
      <c r="E8" s="110"/>
      <c r="F8" s="110"/>
      <c r="G8" s="110"/>
      <c r="H8" s="107"/>
    </row>
    <row r="9" spans="2:8" ht="22.5" customHeight="1">
      <c r="B9" s="265"/>
      <c r="C9" s="107"/>
      <c r="D9" s="110"/>
      <c r="E9" s="110"/>
      <c r="F9" s="110"/>
      <c r="G9" s="110"/>
      <c r="H9" s="107"/>
    </row>
    <row r="10" spans="2:8" ht="22.5" customHeight="1">
      <c r="B10" s="279" t="str">
        <f>"平成"&amp;'生産計画'!$I$3&amp;"年の実績"</f>
        <v>平成20年の実績</v>
      </c>
      <c r="C10" s="107"/>
      <c r="D10" s="110"/>
      <c r="E10" s="110"/>
      <c r="F10" s="110"/>
      <c r="G10" s="110"/>
      <c r="H10" s="107"/>
    </row>
    <row r="11" spans="2:8" ht="22.5" customHeight="1">
      <c r="B11" s="265"/>
      <c r="C11" s="107"/>
      <c r="D11" s="110"/>
      <c r="E11" s="110"/>
      <c r="F11" s="110"/>
      <c r="G11" s="110"/>
      <c r="H11" s="107"/>
    </row>
    <row r="12" spans="2:8" ht="22.5" customHeight="1">
      <c r="B12" s="279" t="str">
        <f>"平成"&amp;'生産計画'!$K$3&amp;"の計画"</f>
        <v>平成21年の計画</v>
      </c>
      <c r="C12" s="107"/>
      <c r="D12" s="110"/>
      <c r="E12" s="110"/>
      <c r="F12" s="110"/>
      <c r="G12" s="110"/>
      <c r="H12" s="107"/>
    </row>
    <row r="13" spans="2:8" ht="22.5" customHeight="1">
      <c r="B13" s="280"/>
      <c r="C13" s="107"/>
      <c r="D13" s="110"/>
      <c r="E13" s="110"/>
      <c r="F13" s="110"/>
      <c r="G13" s="110"/>
      <c r="H13" s="107"/>
    </row>
    <row r="14" spans="2:8" ht="22.5" customHeight="1">
      <c r="B14" s="279" t="str">
        <f>"平成"&amp;'生産計画'!$L$3&amp;"の計画"</f>
        <v>平成22年の計画</v>
      </c>
      <c r="C14" s="107"/>
      <c r="D14" s="110"/>
      <c r="E14" s="110"/>
      <c r="F14" s="110"/>
      <c r="G14" s="110"/>
      <c r="H14" s="107"/>
    </row>
    <row r="15" spans="2:8" ht="22.5" customHeight="1">
      <c r="B15" s="280"/>
      <c r="C15" s="107"/>
      <c r="D15" s="110"/>
      <c r="E15" s="110"/>
      <c r="F15" s="110"/>
      <c r="G15" s="110"/>
      <c r="H15" s="107"/>
    </row>
    <row r="16" spans="2:8" ht="22.5" customHeight="1">
      <c r="B16" s="279" t="str">
        <f>"平成"&amp;'生産計画'!$M$3&amp;"の計画"</f>
        <v>平成23年の計画</v>
      </c>
      <c r="C16" s="107"/>
      <c r="D16" s="110"/>
      <c r="E16" s="110"/>
      <c r="F16" s="110"/>
      <c r="G16" s="110"/>
      <c r="H16" s="107"/>
    </row>
    <row r="17" spans="2:8" ht="22.5" customHeight="1">
      <c r="B17" s="280"/>
      <c r="C17" s="107"/>
      <c r="D17" s="110"/>
      <c r="E17" s="110"/>
      <c r="F17" s="110"/>
      <c r="G17" s="110"/>
      <c r="H17" s="107"/>
    </row>
    <row r="18" spans="2:8" ht="22.5" customHeight="1">
      <c r="B18" s="279" t="str">
        <f>"平成"&amp;'生産計画'!$N$3&amp;"の計画"</f>
        <v>平成24年の計画</v>
      </c>
      <c r="C18" s="107"/>
      <c r="D18" s="110"/>
      <c r="E18" s="110"/>
      <c r="F18" s="110"/>
      <c r="G18" s="110"/>
      <c r="H18" s="107"/>
    </row>
    <row r="19" spans="2:8" ht="22.5" customHeight="1">
      <c r="B19" s="280"/>
      <c r="C19" s="107"/>
      <c r="D19" s="110"/>
      <c r="E19" s="110"/>
      <c r="F19" s="110"/>
      <c r="G19" s="110"/>
      <c r="H19" s="107"/>
    </row>
    <row r="20" spans="2:8" ht="22.5" customHeight="1">
      <c r="B20" s="279" t="str">
        <f>"平成"&amp;'生産計画'!$O$3&amp;"の計画"</f>
        <v>平成25年の計画</v>
      </c>
      <c r="C20" s="107"/>
      <c r="D20" s="110"/>
      <c r="E20" s="110"/>
      <c r="F20" s="110"/>
      <c r="G20" s="110"/>
      <c r="H20" s="107"/>
    </row>
    <row r="21" spans="2:8" ht="22.5" customHeight="1">
      <c r="B21" s="265"/>
      <c r="C21" s="107"/>
      <c r="D21" s="110"/>
      <c r="E21" s="110"/>
      <c r="F21" s="110"/>
      <c r="G21" s="110"/>
      <c r="H21" s="107"/>
    </row>
    <row r="22" spans="2:8" ht="22.5" customHeight="1">
      <c r="B22" s="279" t="str">
        <f>"平成"&amp;'生産計画'!$P$3&amp;"以降の計画"</f>
        <v>平成26年以降の計画</v>
      </c>
      <c r="C22" s="107"/>
      <c r="D22" s="110"/>
      <c r="E22" s="110"/>
      <c r="F22" s="110"/>
      <c r="G22" s="110"/>
      <c r="H22" s="107"/>
    </row>
    <row r="23" spans="2:8" ht="22.5" customHeight="1">
      <c r="B23" s="280"/>
      <c r="C23" s="107"/>
      <c r="D23" s="110"/>
      <c r="E23" s="110"/>
      <c r="F23" s="110"/>
      <c r="G23" s="110"/>
      <c r="H23" s="107"/>
    </row>
    <row r="24" spans="2:8" ht="22.5" customHeight="1">
      <c r="B24" s="265"/>
      <c r="C24" s="107"/>
      <c r="D24" s="110"/>
      <c r="E24" s="110"/>
      <c r="F24" s="110"/>
      <c r="G24" s="110"/>
      <c r="H24" s="107"/>
    </row>
  </sheetData>
  <sheetProtection sheet="1" objects="1" scenarios="1" selectLockedCells="1"/>
  <mergeCells count="15">
    <mergeCell ref="B8:B9"/>
    <mergeCell ref="B10:B11"/>
    <mergeCell ref="B12:B13"/>
    <mergeCell ref="H3:H5"/>
    <mergeCell ref="E4:E5"/>
    <mergeCell ref="F4:F5"/>
    <mergeCell ref="B6:B7"/>
    <mergeCell ref="B3:B5"/>
    <mergeCell ref="C3:C5"/>
    <mergeCell ref="D3:D5"/>
    <mergeCell ref="B22:B24"/>
    <mergeCell ref="B18:B19"/>
    <mergeCell ref="B20:B21"/>
    <mergeCell ref="B14:B15"/>
    <mergeCell ref="B16:B17"/>
  </mergeCells>
  <printOptions horizontalCentered="1"/>
  <pageMargins left="0.3937007874015748" right="0.3937007874015748" top="0.7874015748031497" bottom="0.7874015748031497" header="0.5905511811023623" footer="0.5905511811023623"/>
  <pageSetup fitToHeight="1" fitToWidth="1" horizontalDpi="600" verticalDpi="600" orientation="landscape" paperSize="9" scale="90" r:id="rId1"/>
  <headerFooter alignWithMargins="0">
    <oddHeader>&amp;L&amp;"ＭＳ 明朝,標準"（別紙２－３）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T37"/>
  <sheetViews>
    <sheetView view="pageBreakPreview" zoomScaleSheetLayoutView="100" workbookViewId="0" topLeftCell="A1">
      <pane xSplit="6" ySplit="4" topLeftCell="G5" activePane="bottomRight" state="frozen"/>
      <selection pane="topLeft" activeCell="G5" sqref="G5"/>
      <selection pane="topRight" activeCell="G5" sqref="G5"/>
      <selection pane="bottomLeft" activeCell="G5" sqref="G5"/>
      <selection pane="bottomRight" activeCell="G5" sqref="G5"/>
    </sheetView>
  </sheetViews>
  <sheetFormatPr defaultColWidth="9.00390625" defaultRowHeight="18.75" customHeight="1"/>
  <cols>
    <col min="1" max="1" width="1.875" style="127" customWidth="1"/>
    <col min="2" max="4" width="3.75390625" style="25" customWidth="1"/>
    <col min="5" max="5" width="26.875" style="25" customWidth="1"/>
    <col min="6" max="6" width="3.75390625" style="93" customWidth="1"/>
    <col min="7" max="19" width="10.00390625" style="43" customWidth="1"/>
    <col min="20" max="20" width="20.625" style="43" customWidth="1"/>
    <col min="21" max="21" width="1.875" style="127" customWidth="1"/>
    <col min="22" max="16384" width="6.25390625" style="127" customWidth="1"/>
  </cols>
  <sheetData>
    <row r="1" spans="7:20" ht="18.75" customHeight="1"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2:20" ht="18.75" customHeight="1">
      <c r="B2" s="98" t="s">
        <v>271</v>
      </c>
      <c r="C2" s="127"/>
      <c r="D2" s="127"/>
      <c r="E2" s="127"/>
      <c r="F2" s="127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99" t="s">
        <v>231</v>
      </c>
    </row>
    <row r="3" spans="2:20" ht="18.75" customHeight="1">
      <c r="B3" s="269" t="s">
        <v>126</v>
      </c>
      <c r="C3" s="270"/>
      <c r="D3" s="270"/>
      <c r="E3" s="270"/>
      <c r="F3" s="291"/>
      <c r="G3" s="90" t="str">
        <f>'生産計画'!$G$3</f>
        <v>18年</v>
      </c>
      <c r="H3" s="90" t="str">
        <f>'生産計画'!$H$3</f>
        <v>19年</v>
      </c>
      <c r="I3" s="90" t="str">
        <f>'生産計画'!$I$3&amp;'生産計画'!$J$3</f>
        <v>20年</v>
      </c>
      <c r="J3" s="90" t="str">
        <f>'生産計画'!$K$3</f>
        <v>21年</v>
      </c>
      <c r="K3" s="90" t="str">
        <f>'生産計画'!$L$3</f>
        <v>22年</v>
      </c>
      <c r="L3" s="90" t="str">
        <f>'生産計画'!$M$3</f>
        <v>23年</v>
      </c>
      <c r="M3" s="90" t="str">
        <f>'生産計画'!$N$3</f>
        <v>24年</v>
      </c>
      <c r="N3" s="90" t="str">
        <f>'生産計画'!$O$3</f>
        <v>25年</v>
      </c>
      <c r="O3" s="90" t="str">
        <f>'生産計画'!$P$3</f>
        <v>26年</v>
      </c>
      <c r="P3" s="90" t="str">
        <f>'生産計画'!$Q$3</f>
        <v>27年</v>
      </c>
      <c r="Q3" s="90" t="str">
        <f>'生産計画'!$R$3</f>
        <v>28年</v>
      </c>
      <c r="R3" s="90" t="str">
        <f>'生産計画'!$S$3</f>
        <v>29年</v>
      </c>
      <c r="S3" s="90" t="str">
        <f>'生産計画'!$T$3</f>
        <v>30年</v>
      </c>
      <c r="T3" s="255" t="str">
        <f>+J3&amp;"計画の算出根拠"</f>
        <v>21年計画の算出根拠</v>
      </c>
    </row>
    <row r="4" spans="2:20" ht="18.75" customHeight="1">
      <c r="B4" s="271"/>
      <c r="C4" s="272"/>
      <c r="D4" s="272"/>
      <c r="E4" s="272"/>
      <c r="F4" s="292"/>
      <c r="G4" s="65" t="s">
        <v>100</v>
      </c>
      <c r="H4" s="65" t="s">
        <v>100</v>
      </c>
      <c r="I4" s="65" t="s">
        <v>100</v>
      </c>
      <c r="J4" s="26" t="s">
        <v>101</v>
      </c>
      <c r="K4" s="26" t="s">
        <v>101</v>
      </c>
      <c r="L4" s="26" t="s">
        <v>101</v>
      </c>
      <c r="M4" s="26" t="s">
        <v>101</v>
      </c>
      <c r="N4" s="26" t="s">
        <v>101</v>
      </c>
      <c r="O4" s="26" t="s">
        <v>101</v>
      </c>
      <c r="P4" s="26" t="s">
        <v>101</v>
      </c>
      <c r="Q4" s="26" t="s">
        <v>101</v>
      </c>
      <c r="R4" s="26" t="s">
        <v>101</v>
      </c>
      <c r="S4" s="65" t="s">
        <v>372</v>
      </c>
      <c r="T4" s="284"/>
    </row>
    <row r="5" spans="2:20" ht="18.75" customHeight="1">
      <c r="B5" s="274" t="s">
        <v>208</v>
      </c>
      <c r="C5" s="35" t="s">
        <v>209</v>
      </c>
      <c r="D5" s="81"/>
      <c r="E5" s="81"/>
      <c r="F5" s="101" t="s">
        <v>232</v>
      </c>
      <c r="G5" s="78"/>
      <c r="H5" s="78"/>
      <c r="I5" s="79"/>
      <c r="J5" s="78"/>
      <c r="K5" s="78"/>
      <c r="L5" s="78"/>
      <c r="M5" s="78"/>
      <c r="N5" s="78"/>
      <c r="O5" s="78"/>
      <c r="P5" s="78"/>
      <c r="Q5" s="78"/>
      <c r="R5" s="78"/>
      <c r="S5" s="79"/>
      <c r="T5" s="83"/>
    </row>
    <row r="6" spans="2:20" ht="18.75" customHeight="1">
      <c r="B6" s="278"/>
      <c r="C6" s="94"/>
      <c r="D6" s="293" t="s">
        <v>237</v>
      </c>
      <c r="E6" s="294"/>
      <c r="F6" s="102"/>
      <c r="G6" s="78"/>
      <c r="H6" s="78"/>
      <c r="I6" s="79"/>
      <c r="J6" s="78"/>
      <c r="K6" s="78"/>
      <c r="L6" s="78"/>
      <c r="M6" s="78"/>
      <c r="N6" s="78"/>
      <c r="O6" s="78"/>
      <c r="P6" s="78"/>
      <c r="Q6" s="78"/>
      <c r="R6" s="78"/>
      <c r="S6" s="79"/>
      <c r="T6" s="83"/>
    </row>
    <row r="7" spans="2:20" ht="18.75" customHeight="1">
      <c r="B7" s="278"/>
      <c r="C7" s="94"/>
      <c r="D7" s="293" t="s">
        <v>238</v>
      </c>
      <c r="E7" s="294"/>
      <c r="F7" s="102"/>
      <c r="G7" s="78"/>
      <c r="H7" s="78"/>
      <c r="I7" s="79"/>
      <c r="J7" s="78"/>
      <c r="K7" s="78"/>
      <c r="L7" s="78"/>
      <c r="M7" s="78"/>
      <c r="N7" s="78"/>
      <c r="O7" s="78"/>
      <c r="P7" s="78"/>
      <c r="Q7" s="78"/>
      <c r="R7" s="78"/>
      <c r="S7" s="79"/>
      <c r="T7" s="83"/>
    </row>
    <row r="8" spans="2:20" ht="18.75" customHeight="1">
      <c r="B8" s="278"/>
      <c r="C8" s="94"/>
      <c r="D8" s="28" t="s">
        <v>210</v>
      </c>
      <c r="E8" s="36"/>
      <c r="F8" s="102"/>
      <c r="G8" s="78"/>
      <c r="H8" s="78"/>
      <c r="I8" s="79"/>
      <c r="J8" s="78"/>
      <c r="K8" s="78"/>
      <c r="L8" s="78"/>
      <c r="M8" s="78"/>
      <c r="N8" s="78"/>
      <c r="O8" s="78"/>
      <c r="P8" s="78"/>
      <c r="Q8" s="78"/>
      <c r="R8" s="78"/>
      <c r="S8" s="79"/>
      <c r="T8" s="83"/>
    </row>
    <row r="9" spans="2:20" ht="18.75" customHeight="1">
      <c r="B9" s="278"/>
      <c r="C9" s="95"/>
      <c r="D9" s="28" t="s">
        <v>236</v>
      </c>
      <c r="E9" s="36"/>
      <c r="F9" s="102"/>
      <c r="G9" s="78"/>
      <c r="H9" s="78"/>
      <c r="I9" s="79"/>
      <c r="J9" s="78"/>
      <c r="K9" s="78"/>
      <c r="L9" s="78"/>
      <c r="M9" s="78"/>
      <c r="N9" s="78"/>
      <c r="O9" s="78"/>
      <c r="P9" s="78"/>
      <c r="Q9" s="78"/>
      <c r="R9" s="78"/>
      <c r="S9" s="79"/>
      <c r="T9" s="83"/>
    </row>
    <row r="10" spans="2:20" ht="18.75" customHeight="1">
      <c r="B10" s="278"/>
      <c r="C10" s="28" t="s">
        <v>211</v>
      </c>
      <c r="D10" s="97"/>
      <c r="E10" s="97"/>
      <c r="F10" s="100" t="s">
        <v>233</v>
      </c>
      <c r="G10" s="78"/>
      <c r="H10" s="78"/>
      <c r="I10" s="79"/>
      <c r="J10" s="78"/>
      <c r="K10" s="78"/>
      <c r="L10" s="78"/>
      <c r="M10" s="78"/>
      <c r="N10" s="78"/>
      <c r="O10" s="78"/>
      <c r="P10" s="78"/>
      <c r="Q10" s="78"/>
      <c r="R10" s="78"/>
      <c r="S10" s="79"/>
      <c r="T10" s="83"/>
    </row>
    <row r="11" spans="2:20" ht="18.75" customHeight="1">
      <c r="B11" s="278"/>
      <c r="C11" s="91" t="s">
        <v>85</v>
      </c>
      <c r="D11" s="81"/>
      <c r="E11" s="81"/>
      <c r="F11" s="101" t="s">
        <v>234</v>
      </c>
      <c r="G11" s="67">
        <f>G5+G10</f>
        <v>0</v>
      </c>
      <c r="H11" s="67">
        <f aca="true" t="shared" si="0" ref="H11:S11">H5+H10</f>
        <v>0</v>
      </c>
      <c r="I11" s="67">
        <f t="shared" si="0"/>
        <v>0</v>
      </c>
      <c r="J11" s="67">
        <f t="shared" si="0"/>
        <v>0</v>
      </c>
      <c r="K11" s="67">
        <f t="shared" si="0"/>
        <v>0</v>
      </c>
      <c r="L11" s="67">
        <f t="shared" si="0"/>
        <v>0</v>
      </c>
      <c r="M11" s="67">
        <f t="shared" si="0"/>
        <v>0</v>
      </c>
      <c r="N11" s="67">
        <f t="shared" si="0"/>
        <v>0</v>
      </c>
      <c r="O11" s="67">
        <f>O5+O10</f>
        <v>0</v>
      </c>
      <c r="P11" s="67">
        <f>P5+P10</f>
        <v>0</v>
      </c>
      <c r="Q11" s="67">
        <f>Q5+Q10</f>
        <v>0</v>
      </c>
      <c r="R11" s="67">
        <f>R5+R10</f>
        <v>0</v>
      </c>
      <c r="S11" s="67">
        <f t="shared" si="0"/>
        <v>0</v>
      </c>
      <c r="T11" s="83"/>
    </row>
    <row r="12" spans="2:20" ht="18.75" customHeight="1">
      <c r="B12" s="274" t="s">
        <v>212</v>
      </c>
      <c r="C12" s="274" t="s">
        <v>213</v>
      </c>
      <c r="D12" s="28" t="s">
        <v>214</v>
      </c>
      <c r="E12" s="29"/>
      <c r="F12" s="100" t="s">
        <v>240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109"/>
    </row>
    <row r="13" spans="2:20" ht="18.75" customHeight="1">
      <c r="B13" s="278"/>
      <c r="C13" s="278"/>
      <c r="D13" s="35" t="s">
        <v>216</v>
      </c>
      <c r="E13" s="36"/>
      <c r="F13" s="100" t="s">
        <v>241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83"/>
    </row>
    <row r="14" spans="2:20" ht="18.75" customHeight="1">
      <c r="B14" s="278"/>
      <c r="C14" s="278"/>
      <c r="D14" s="28" t="s">
        <v>235</v>
      </c>
      <c r="E14" s="29"/>
      <c r="F14" s="100" t="s">
        <v>242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83"/>
    </row>
    <row r="15" spans="2:20" ht="18.75" customHeight="1">
      <c r="B15" s="278"/>
      <c r="C15" s="278"/>
      <c r="D15" s="28" t="s">
        <v>239</v>
      </c>
      <c r="E15" s="29"/>
      <c r="F15" s="100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83"/>
    </row>
    <row r="16" spans="2:20" ht="18.75" customHeight="1">
      <c r="B16" s="278"/>
      <c r="C16" s="278"/>
      <c r="D16" s="28" t="s">
        <v>301</v>
      </c>
      <c r="E16" s="29"/>
      <c r="F16" s="100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83"/>
    </row>
    <row r="17" spans="2:20" ht="18.75" customHeight="1">
      <c r="B17" s="278"/>
      <c r="C17" s="278"/>
      <c r="D17" s="28" t="s">
        <v>217</v>
      </c>
      <c r="E17" s="29"/>
      <c r="F17" s="100" t="s">
        <v>243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83"/>
    </row>
    <row r="18" spans="2:20" ht="18.75" customHeight="1">
      <c r="B18" s="278"/>
      <c r="C18" s="290"/>
      <c r="D18" s="28" t="s">
        <v>41</v>
      </c>
      <c r="E18" s="29"/>
      <c r="F18" s="100" t="s">
        <v>261</v>
      </c>
      <c r="G18" s="64">
        <f>G12+G13+G14+G17</f>
        <v>0</v>
      </c>
      <c r="H18" s="64">
        <f aca="true" t="shared" si="1" ref="H18:S18">H12+H13+H14+H17</f>
        <v>0</v>
      </c>
      <c r="I18" s="64">
        <f t="shared" si="1"/>
        <v>0</v>
      </c>
      <c r="J18" s="64">
        <f t="shared" si="1"/>
        <v>0</v>
      </c>
      <c r="K18" s="64">
        <f t="shared" si="1"/>
        <v>0</v>
      </c>
      <c r="L18" s="64">
        <f t="shared" si="1"/>
        <v>0</v>
      </c>
      <c r="M18" s="64">
        <f t="shared" si="1"/>
        <v>0</v>
      </c>
      <c r="N18" s="64">
        <f t="shared" si="1"/>
        <v>0</v>
      </c>
      <c r="O18" s="64">
        <f>O12+O13+O14+O17</f>
        <v>0</v>
      </c>
      <c r="P18" s="64">
        <f>P12+P13+P14+P17</f>
        <v>0</v>
      </c>
      <c r="Q18" s="64">
        <f>Q12+Q13+Q14+Q17</f>
        <v>0</v>
      </c>
      <c r="R18" s="64">
        <f>R12+R13+R14+R17</f>
        <v>0</v>
      </c>
      <c r="S18" s="64">
        <f t="shared" si="1"/>
        <v>0</v>
      </c>
      <c r="T18" s="83"/>
    </row>
    <row r="19" spans="2:20" ht="18.75" customHeight="1">
      <c r="B19" s="278"/>
      <c r="C19" s="28" t="s">
        <v>218</v>
      </c>
      <c r="D19" s="97"/>
      <c r="E19" s="97"/>
      <c r="F19" s="100" t="s">
        <v>244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83"/>
    </row>
    <row r="20" spans="2:20" ht="18.75" customHeight="1">
      <c r="B20" s="290"/>
      <c r="C20" s="33" t="s">
        <v>85</v>
      </c>
      <c r="D20" s="97"/>
      <c r="E20" s="97"/>
      <c r="F20" s="100" t="s">
        <v>245</v>
      </c>
      <c r="G20" s="64">
        <f>G18+G19</f>
        <v>0</v>
      </c>
      <c r="H20" s="64">
        <f aca="true" t="shared" si="2" ref="H20:S20">H18+H19</f>
        <v>0</v>
      </c>
      <c r="I20" s="64">
        <f t="shared" si="2"/>
        <v>0</v>
      </c>
      <c r="J20" s="64">
        <f t="shared" si="2"/>
        <v>0</v>
      </c>
      <c r="K20" s="64">
        <f t="shared" si="2"/>
        <v>0</v>
      </c>
      <c r="L20" s="64">
        <f t="shared" si="2"/>
        <v>0</v>
      </c>
      <c r="M20" s="64">
        <f t="shared" si="2"/>
        <v>0</v>
      </c>
      <c r="N20" s="64">
        <f t="shared" si="2"/>
        <v>0</v>
      </c>
      <c r="O20" s="64">
        <f>O18+O19</f>
        <v>0</v>
      </c>
      <c r="P20" s="64">
        <f>P18+P19</f>
        <v>0</v>
      </c>
      <c r="Q20" s="64">
        <f>Q18+Q19</f>
        <v>0</v>
      </c>
      <c r="R20" s="64">
        <f>R18+R19</f>
        <v>0</v>
      </c>
      <c r="S20" s="64">
        <f t="shared" si="2"/>
        <v>0</v>
      </c>
      <c r="T20" s="84"/>
    </row>
    <row r="21" spans="2:20" ht="18.75" customHeight="1">
      <c r="B21" s="108" t="s">
        <v>219</v>
      </c>
      <c r="C21" s="45"/>
      <c r="D21" s="92"/>
      <c r="E21" s="92"/>
      <c r="F21" s="103" t="s">
        <v>251</v>
      </c>
      <c r="G21" s="113">
        <f>G11-G20</f>
        <v>0</v>
      </c>
      <c r="H21" s="113">
        <f aca="true" t="shared" si="3" ref="H21:S21">H11-H20</f>
        <v>0</v>
      </c>
      <c r="I21" s="113">
        <f t="shared" si="3"/>
        <v>0</v>
      </c>
      <c r="J21" s="113">
        <f t="shared" si="3"/>
        <v>0</v>
      </c>
      <c r="K21" s="113">
        <f t="shared" si="3"/>
        <v>0</v>
      </c>
      <c r="L21" s="113">
        <f t="shared" si="3"/>
        <v>0</v>
      </c>
      <c r="M21" s="113">
        <f t="shared" si="3"/>
        <v>0</v>
      </c>
      <c r="N21" s="113">
        <f t="shared" si="3"/>
        <v>0</v>
      </c>
      <c r="O21" s="113">
        <f>O11-O20</f>
        <v>0</v>
      </c>
      <c r="P21" s="113">
        <f>P11-P20</f>
        <v>0</v>
      </c>
      <c r="Q21" s="113">
        <f>Q11-Q20</f>
        <v>0</v>
      </c>
      <c r="R21" s="113">
        <f>R11-R20</f>
        <v>0</v>
      </c>
      <c r="S21" s="113">
        <f t="shared" si="3"/>
        <v>0</v>
      </c>
      <c r="T21" s="83"/>
    </row>
    <row r="22" spans="2:20" ht="18.75" customHeight="1">
      <c r="B22" s="35" t="s">
        <v>220</v>
      </c>
      <c r="C22" s="127"/>
      <c r="D22" s="81"/>
      <c r="E22" s="44"/>
      <c r="F22" s="104" t="s">
        <v>247</v>
      </c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83"/>
    </row>
    <row r="23" spans="2:20" ht="18.75" customHeight="1">
      <c r="B23" s="28" t="s">
        <v>221</v>
      </c>
      <c r="C23" s="183"/>
      <c r="D23" s="97"/>
      <c r="E23" s="97"/>
      <c r="F23" s="100" t="s">
        <v>248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83"/>
    </row>
    <row r="24" spans="2:20" ht="18.75" customHeight="1">
      <c r="B24" s="28" t="s">
        <v>249</v>
      </c>
      <c r="C24" s="97"/>
      <c r="D24" s="97"/>
      <c r="E24" s="97"/>
      <c r="F24" s="100" t="s">
        <v>250</v>
      </c>
      <c r="G24" s="64">
        <f>G21+G22-G23</f>
        <v>0</v>
      </c>
      <c r="H24" s="64">
        <f aca="true" t="shared" si="4" ref="H24:S24">H21+H22-H23</f>
        <v>0</v>
      </c>
      <c r="I24" s="64">
        <f t="shared" si="4"/>
        <v>0</v>
      </c>
      <c r="J24" s="64">
        <f t="shared" si="4"/>
        <v>0</v>
      </c>
      <c r="K24" s="64">
        <f t="shared" si="4"/>
        <v>0</v>
      </c>
      <c r="L24" s="64">
        <f t="shared" si="4"/>
        <v>0</v>
      </c>
      <c r="M24" s="64">
        <f t="shared" si="4"/>
        <v>0</v>
      </c>
      <c r="N24" s="64">
        <f t="shared" si="4"/>
        <v>0</v>
      </c>
      <c r="O24" s="64">
        <f>O21+O22-O23</f>
        <v>0</v>
      </c>
      <c r="P24" s="64">
        <f>P21+P22-P23</f>
        <v>0</v>
      </c>
      <c r="Q24" s="64">
        <f>Q21+Q22-Q23</f>
        <v>0</v>
      </c>
      <c r="R24" s="64">
        <f>R21+R22-R23</f>
        <v>0</v>
      </c>
      <c r="S24" s="64">
        <f t="shared" si="4"/>
        <v>0</v>
      </c>
      <c r="T24" s="83"/>
    </row>
    <row r="25" spans="2:20" ht="18.75" customHeight="1">
      <c r="B25" s="28" t="s">
        <v>222</v>
      </c>
      <c r="C25" s="97"/>
      <c r="D25" s="97"/>
      <c r="E25" s="97"/>
      <c r="F25" s="100" t="s">
        <v>252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83"/>
    </row>
    <row r="26" spans="2:20" ht="18.75" customHeight="1">
      <c r="B26" s="28" t="s">
        <v>223</v>
      </c>
      <c r="C26" s="97"/>
      <c r="D26" s="97"/>
      <c r="E26" s="97"/>
      <c r="F26" s="100" t="s">
        <v>253</v>
      </c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83"/>
    </row>
    <row r="27" spans="2:20" ht="18.75" customHeight="1">
      <c r="B27" s="273" t="s">
        <v>224</v>
      </c>
      <c r="C27" s="277"/>
      <c r="D27" s="277"/>
      <c r="E27" s="88"/>
      <c r="F27" s="100" t="s">
        <v>254</v>
      </c>
      <c r="G27" s="64">
        <f>G24+G25-G26</f>
        <v>0</v>
      </c>
      <c r="H27" s="64">
        <f aca="true" t="shared" si="5" ref="H27:S27">H24+H25-H26</f>
        <v>0</v>
      </c>
      <c r="I27" s="64">
        <f t="shared" si="5"/>
        <v>0</v>
      </c>
      <c r="J27" s="64">
        <f t="shared" si="5"/>
        <v>0</v>
      </c>
      <c r="K27" s="64">
        <f t="shared" si="5"/>
        <v>0</v>
      </c>
      <c r="L27" s="64">
        <f t="shared" si="5"/>
        <v>0</v>
      </c>
      <c r="M27" s="64">
        <f t="shared" si="5"/>
        <v>0</v>
      </c>
      <c r="N27" s="64">
        <f t="shared" si="5"/>
        <v>0</v>
      </c>
      <c r="O27" s="64">
        <f>O24+O25-O26</f>
        <v>0</v>
      </c>
      <c r="P27" s="64">
        <f>P24+P25-P26</f>
        <v>0</v>
      </c>
      <c r="Q27" s="64">
        <f>Q24+Q25-Q26</f>
        <v>0</v>
      </c>
      <c r="R27" s="64">
        <f>R24+R25-R26</f>
        <v>0</v>
      </c>
      <c r="S27" s="64">
        <f t="shared" si="5"/>
        <v>0</v>
      </c>
      <c r="T27" s="83"/>
    </row>
    <row r="28" spans="2:20" ht="18.75" customHeight="1">
      <c r="B28" s="273" t="s">
        <v>225</v>
      </c>
      <c r="C28" s="277"/>
      <c r="D28" s="277"/>
      <c r="E28" s="88"/>
      <c r="F28" s="100" t="s">
        <v>255</v>
      </c>
      <c r="G28" s="64">
        <f>'家計費'!F27</f>
        <v>0</v>
      </c>
      <c r="H28" s="64">
        <f>'家計費'!G27</f>
        <v>0</v>
      </c>
      <c r="I28" s="64">
        <f>'家計費'!H27</f>
        <v>0</v>
      </c>
      <c r="J28" s="64">
        <f>'家計費'!I27</f>
        <v>0</v>
      </c>
      <c r="K28" s="64">
        <f>'家計費'!J27</f>
        <v>0</v>
      </c>
      <c r="L28" s="64">
        <f>'家計費'!K27</f>
        <v>0</v>
      </c>
      <c r="M28" s="64">
        <f>'家計費'!L27</f>
        <v>0</v>
      </c>
      <c r="N28" s="64">
        <f>'家計費'!M27</f>
        <v>0</v>
      </c>
      <c r="O28" s="64">
        <f>'家計費'!N27</f>
        <v>0</v>
      </c>
      <c r="P28" s="64">
        <f>'家計費'!O27</f>
        <v>0</v>
      </c>
      <c r="Q28" s="64">
        <f>'家計費'!P27</f>
        <v>0</v>
      </c>
      <c r="R28" s="64">
        <f>'家計費'!Q27</f>
        <v>0</v>
      </c>
      <c r="S28" s="64">
        <f>'家計費'!R27</f>
        <v>0</v>
      </c>
      <c r="T28" s="83"/>
    </row>
    <row r="29" spans="2:20" ht="18.75" customHeight="1">
      <c r="B29" s="28" t="s">
        <v>226</v>
      </c>
      <c r="C29" s="29"/>
      <c r="D29" s="29"/>
      <c r="E29" s="88"/>
      <c r="F29" s="100" t="s">
        <v>256</v>
      </c>
      <c r="G29" s="64">
        <f>G27-G28</f>
        <v>0</v>
      </c>
      <c r="H29" s="64">
        <f aca="true" t="shared" si="6" ref="H29:S29">H27-H28</f>
        <v>0</v>
      </c>
      <c r="I29" s="64">
        <f t="shared" si="6"/>
        <v>0</v>
      </c>
      <c r="J29" s="64">
        <f t="shared" si="6"/>
        <v>0</v>
      </c>
      <c r="K29" s="64">
        <f t="shared" si="6"/>
        <v>0</v>
      </c>
      <c r="L29" s="64">
        <f t="shared" si="6"/>
        <v>0</v>
      </c>
      <c r="M29" s="64">
        <f t="shared" si="6"/>
        <v>0</v>
      </c>
      <c r="N29" s="64">
        <f t="shared" si="6"/>
        <v>0</v>
      </c>
      <c r="O29" s="64">
        <f>O27-O28</f>
        <v>0</v>
      </c>
      <c r="P29" s="64">
        <f>P27-P28</f>
        <v>0</v>
      </c>
      <c r="Q29" s="64">
        <f>Q27-Q28</f>
        <v>0</v>
      </c>
      <c r="R29" s="64">
        <f>R27-R28</f>
        <v>0</v>
      </c>
      <c r="S29" s="64">
        <f t="shared" si="6"/>
        <v>0</v>
      </c>
      <c r="T29" s="83"/>
    </row>
    <row r="30" spans="2:20" ht="18.75" customHeight="1">
      <c r="B30" s="28" t="s">
        <v>227</v>
      </c>
      <c r="C30" s="97"/>
      <c r="D30" s="97"/>
      <c r="E30" s="97"/>
      <c r="F30" s="100" t="s">
        <v>257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83"/>
    </row>
    <row r="31" spans="2:20" ht="18.75" customHeight="1">
      <c r="B31" s="28" t="s">
        <v>228</v>
      </c>
      <c r="C31" s="97"/>
      <c r="D31" s="97"/>
      <c r="E31" s="97"/>
      <c r="F31" s="100" t="s">
        <v>258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83"/>
    </row>
    <row r="32" spans="2:20" ht="18.75" customHeight="1">
      <c r="B32" s="28" t="s">
        <v>229</v>
      </c>
      <c r="C32" s="97"/>
      <c r="D32" s="97"/>
      <c r="E32" s="97"/>
      <c r="F32" s="100" t="s">
        <v>259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83"/>
    </row>
    <row r="33" spans="2:20" ht="18.75" customHeight="1">
      <c r="B33" s="28" t="s">
        <v>230</v>
      </c>
      <c r="C33" s="29"/>
      <c r="D33" s="29"/>
      <c r="E33" s="88"/>
      <c r="F33" s="100" t="s">
        <v>260</v>
      </c>
      <c r="G33" s="64">
        <f>G29-G30+G31+G32</f>
        <v>0</v>
      </c>
      <c r="H33" s="64">
        <f aca="true" t="shared" si="7" ref="H33:S33">H29-H30+H31+H32</f>
        <v>0</v>
      </c>
      <c r="I33" s="64">
        <f t="shared" si="7"/>
        <v>0</v>
      </c>
      <c r="J33" s="64">
        <f t="shared" si="7"/>
        <v>0</v>
      </c>
      <c r="K33" s="64">
        <f t="shared" si="7"/>
        <v>0</v>
      </c>
      <c r="L33" s="64">
        <f t="shared" si="7"/>
        <v>0</v>
      </c>
      <c r="M33" s="64">
        <f t="shared" si="7"/>
        <v>0</v>
      </c>
      <c r="N33" s="64">
        <f t="shared" si="7"/>
        <v>0</v>
      </c>
      <c r="O33" s="64">
        <f>O29-O30+O31+O32</f>
        <v>0</v>
      </c>
      <c r="P33" s="64">
        <f>P29-P30+P31+P32</f>
        <v>0</v>
      </c>
      <c r="Q33" s="64">
        <f>Q29-Q30+Q31+Q32</f>
        <v>0</v>
      </c>
      <c r="R33" s="64">
        <f>R29-R30+R31+R32</f>
        <v>0</v>
      </c>
      <c r="S33" s="64">
        <f t="shared" si="7"/>
        <v>0</v>
      </c>
      <c r="T33" s="84"/>
    </row>
    <row r="34" spans="2:4" ht="18.75" customHeight="1">
      <c r="B34" s="86" t="s">
        <v>295</v>
      </c>
      <c r="D34" s="86" t="s">
        <v>387</v>
      </c>
    </row>
    <row r="35" ht="18.75" customHeight="1">
      <c r="D35" s="86" t="s">
        <v>390</v>
      </c>
    </row>
    <row r="36" ht="18.75" customHeight="1">
      <c r="D36" s="86" t="s">
        <v>388</v>
      </c>
    </row>
    <row r="37" ht="18.75" customHeight="1">
      <c r="D37" s="86" t="s">
        <v>389</v>
      </c>
    </row>
  </sheetData>
  <sheetProtection sheet="1" objects="1" scenarios="1" selectLockedCells="1"/>
  <mergeCells count="9">
    <mergeCell ref="T3:T4"/>
    <mergeCell ref="B28:D28"/>
    <mergeCell ref="B27:D27"/>
    <mergeCell ref="B12:B20"/>
    <mergeCell ref="C12:C18"/>
    <mergeCell ref="B3:F4"/>
    <mergeCell ref="B5:B11"/>
    <mergeCell ref="D6:E6"/>
    <mergeCell ref="D7:E7"/>
  </mergeCells>
  <printOptions horizontalCentered="1"/>
  <pageMargins left="0.3937007874015748" right="0.3937007874015748" top="0.7874015748031497" bottom="0.7874015748031497" header="0.5905511811023623" footer="0.5905511811023623"/>
  <pageSetup fitToHeight="1" fitToWidth="1" horizontalDpi="600" verticalDpi="600" orientation="landscape" paperSize="9" scale="72" r:id="rId1"/>
  <headerFooter alignWithMargins="0">
    <oddHeader>&amp;L&amp;"ＭＳ 明朝,標準"（別紙２－４－１）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T39"/>
  <sheetViews>
    <sheetView view="pageBreakPreview" zoomScaleSheetLayoutView="100" workbookViewId="0" topLeftCell="A1">
      <pane xSplit="6" ySplit="4" topLeftCell="G5" activePane="bottomRight" state="frozen"/>
      <selection pane="topLeft" activeCell="G5" sqref="G5"/>
      <selection pane="topRight" activeCell="G5" sqref="G5"/>
      <selection pane="bottomLeft" activeCell="G5" sqref="G5"/>
      <selection pane="bottomRight" activeCell="G5" sqref="G5"/>
    </sheetView>
  </sheetViews>
  <sheetFormatPr defaultColWidth="9.00390625" defaultRowHeight="18.75" customHeight="1"/>
  <cols>
    <col min="1" max="1" width="1.875" style="127" customWidth="1"/>
    <col min="2" max="4" width="3.75390625" style="25" customWidth="1"/>
    <col min="5" max="5" width="26.875" style="25" customWidth="1"/>
    <col min="6" max="6" width="3.75390625" style="93" customWidth="1"/>
    <col min="7" max="19" width="10.00390625" style="43" customWidth="1"/>
    <col min="20" max="20" width="20.50390625" style="43" customWidth="1"/>
    <col min="21" max="21" width="1.875" style="127" customWidth="1"/>
    <col min="22" max="16384" width="6.25390625" style="127" customWidth="1"/>
  </cols>
  <sheetData>
    <row r="1" spans="7:20" ht="18.75" customHeight="1"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2:20" ht="18.75" customHeight="1">
      <c r="B2" s="98" t="s">
        <v>272</v>
      </c>
      <c r="C2" s="127"/>
      <c r="D2" s="127"/>
      <c r="E2" s="127"/>
      <c r="F2" s="127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99" t="s">
        <v>231</v>
      </c>
    </row>
    <row r="3" spans="2:20" ht="18.75" customHeight="1">
      <c r="B3" s="269" t="s">
        <v>126</v>
      </c>
      <c r="C3" s="270"/>
      <c r="D3" s="270"/>
      <c r="E3" s="270"/>
      <c r="F3" s="291"/>
      <c r="G3" s="90" t="str">
        <f>'生産計画'!$G$3</f>
        <v>18年</v>
      </c>
      <c r="H3" s="90" t="str">
        <f>'生産計画'!$H$3</f>
        <v>19年</v>
      </c>
      <c r="I3" s="90" t="str">
        <f>'生産計画'!$I$3&amp;'生産計画'!$J$3</f>
        <v>20年</v>
      </c>
      <c r="J3" s="90" t="str">
        <f>'生産計画'!$K$3</f>
        <v>21年</v>
      </c>
      <c r="K3" s="90" t="str">
        <f>'生産計画'!$L$3</f>
        <v>22年</v>
      </c>
      <c r="L3" s="90" t="str">
        <f>'生産計画'!$M$3</f>
        <v>23年</v>
      </c>
      <c r="M3" s="90" t="str">
        <f>'生産計画'!$N$3</f>
        <v>24年</v>
      </c>
      <c r="N3" s="90" t="str">
        <f>'生産計画'!$O$3</f>
        <v>25年</v>
      </c>
      <c r="O3" s="90" t="str">
        <f>'生産計画'!$P$3</f>
        <v>26年</v>
      </c>
      <c r="P3" s="90" t="str">
        <f>'生産計画'!$Q$3</f>
        <v>27年</v>
      </c>
      <c r="Q3" s="90" t="str">
        <f>'生産計画'!$R$3</f>
        <v>28年</v>
      </c>
      <c r="R3" s="90" t="str">
        <f>'生産計画'!$S$3</f>
        <v>29年</v>
      </c>
      <c r="S3" s="90" t="str">
        <f>'生産計画'!$T$3</f>
        <v>30年</v>
      </c>
      <c r="T3" s="255" t="str">
        <f>+J3&amp;"計画の算出根拠"</f>
        <v>21年計画の算出根拠</v>
      </c>
    </row>
    <row r="4" spans="2:20" ht="18.75" customHeight="1">
      <c r="B4" s="271"/>
      <c r="C4" s="272"/>
      <c r="D4" s="272"/>
      <c r="E4" s="272"/>
      <c r="F4" s="292"/>
      <c r="G4" s="65" t="s">
        <v>100</v>
      </c>
      <c r="H4" s="65" t="s">
        <v>100</v>
      </c>
      <c r="I4" s="65" t="s">
        <v>100</v>
      </c>
      <c r="J4" s="26" t="s">
        <v>101</v>
      </c>
      <c r="K4" s="26" t="s">
        <v>101</v>
      </c>
      <c r="L4" s="26" t="s">
        <v>101</v>
      </c>
      <c r="M4" s="26" t="s">
        <v>101</v>
      </c>
      <c r="N4" s="26" t="s">
        <v>101</v>
      </c>
      <c r="O4" s="26" t="s">
        <v>101</v>
      </c>
      <c r="P4" s="26" t="s">
        <v>101</v>
      </c>
      <c r="Q4" s="26" t="s">
        <v>101</v>
      </c>
      <c r="R4" s="26" t="s">
        <v>101</v>
      </c>
      <c r="S4" s="65" t="s">
        <v>372</v>
      </c>
      <c r="T4" s="284"/>
    </row>
    <row r="5" spans="2:20" ht="18.75" customHeight="1">
      <c r="B5" s="274" t="s">
        <v>274</v>
      </c>
      <c r="C5" s="35" t="s">
        <v>209</v>
      </c>
      <c r="D5" s="81"/>
      <c r="E5" s="81"/>
      <c r="F5" s="101" t="s">
        <v>262</v>
      </c>
      <c r="G5" s="78"/>
      <c r="H5" s="78"/>
      <c r="I5" s="79"/>
      <c r="J5" s="78"/>
      <c r="K5" s="78"/>
      <c r="L5" s="78"/>
      <c r="M5" s="78"/>
      <c r="N5" s="78"/>
      <c r="O5" s="78"/>
      <c r="P5" s="78"/>
      <c r="Q5" s="78"/>
      <c r="R5" s="78"/>
      <c r="S5" s="79"/>
      <c r="T5" s="83"/>
    </row>
    <row r="6" spans="2:20" ht="18.75" customHeight="1">
      <c r="B6" s="278"/>
      <c r="C6" s="94"/>
      <c r="D6" s="293" t="s">
        <v>237</v>
      </c>
      <c r="E6" s="294"/>
      <c r="F6" s="102"/>
      <c r="G6" s="78"/>
      <c r="H6" s="78"/>
      <c r="I6" s="79"/>
      <c r="J6" s="78"/>
      <c r="K6" s="78"/>
      <c r="L6" s="78"/>
      <c r="M6" s="78"/>
      <c r="N6" s="78"/>
      <c r="O6" s="78"/>
      <c r="P6" s="78"/>
      <c r="Q6" s="78"/>
      <c r="R6" s="78"/>
      <c r="S6" s="79"/>
      <c r="T6" s="83"/>
    </row>
    <row r="7" spans="2:20" ht="18.75" customHeight="1">
      <c r="B7" s="278"/>
      <c r="C7" s="94"/>
      <c r="D7" s="293" t="s">
        <v>238</v>
      </c>
      <c r="E7" s="294"/>
      <c r="F7" s="102"/>
      <c r="G7" s="78"/>
      <c r="H7" s="78"/>
      <c r="I7" s="79"/>
      <c r="J7" s="78"/>
      <c r="K7" s="78"/>
      <c r="L7" s="78"/>
      <c r="M7" s="78"/>
      <c r="N7" s="78"/>
      <c r="O7" s="78"/>
      <c r="P7" s="78"/>
      <c r="Q7" s="78"/>
      <c r="R7" s="78"/>
      <c r="S7" s="79"/>
      <c r="T7" s="83"/>
    </row>
    <row r="8" spans="2:20" ht="18.75" customHeight="1">
      <c r="B8" s="278"/>
      <c r="C8" s="94"/>
      <c r="D8" s="28" t="s">
        <v>210</v>
      </c>
      <c r="E8" s="36"/>
      <c r="F8" s="102"/>
      <c r="G8" s="78"/>
      <c r="H8" s="78"/>
      <c r="I8" s="79"/>
      <c r="J8" s="78"/>
      <c r="K8" s="78"/>
      <c r="L8" s="78"/>
      <c r="M8" s="78"/>
      <c r="N8" s="78"/>
      <c r="O8" s="78"/>
      <c r="P8" s="78"/>
      <c r="Q8" s="78"/>
      <c r="R8" s="78"/>
      <c r="S8" s="79"/>
      <c r="T8" s="83"/>
    </row>
    <row r="9" spans="2:20" ht="18.75" customHeight="1">
      <c r="B9" s="278"/>
      <c r="C9" s="28" t="s">
        <v>211</v>
      </c>
      <c r="D9" s="97"/>
      <c r="E9" s="97"/>
      <c r="F9" s="100" t="s">
        <v>263</v>
      </c>
      <c r="G9" s="78"/>
      <c r="H9" s="78"/>
      <c r="I9" s="79"/>
      <c r="J9" s="78"/>
      <c r="K9" s="78"/>
      <c r="L9" s="78"/>
      <c r="M9" s="78"/>
      <c r="N9" s="78"/>
      <c r="O9" s="78"/>
      <c r="P9" s="78"/>
      <c r="Q9" s="78"/>
      <c r="R9" s="78"/>
      <c r="S9" s="79"/>
      <c r="T9" s="83"/>
    </row>
    <row r="10" spans="2:20" ht="18.75" customHeight="1">
      <c r="B10" s="278"/>
      <c r="C10" s="91" t="s">
        <v>85</v>
      </c>
      <c r="D10" s="81"/>
      <c r="E10" s="81"/>
      <c r="F10" s="101" t="s">
        <v>264</v>
      </c>
      <c r="G10" s="67">
        <f>G5+G9</f>
        <v>0</v>
      </c>
      <c r="H10" s="67">
        <f aca="true" t="shared" si="0" ref="H10:S10">H5+H9</f>
        <v>0</v>
      </c>
      <c r="I10" s="67">
        <f t="shared" si="0"/>
        <v>0</v>
      </c>
      <c r="J10" s="67">
        <f t="shared" si="0"/>
        <v>0</v>
      </c>
      <c r="K10" s="67">
        <f t="shared" si="0"/>
        <v>0</v>
      </c>
      <c r="L10" s="67">
        <f t="shared" si="0"/>
        <v>0</v>
      </c>
      <c r="M10" s="67">
        <f t="shared" si="0"/>
        <v>0</v>
      </c>
      <c r="N10" s="67">
        <f t="shared" si="0"/>
        <v>0</v>
      </c>
      <c r="O10" s="67">
        <f>O5+O9</f>
        <v>0</v>
      </c>
      <c r="P10" s="67">
        <f>P5+P9</f>
        <v>0</v>
      </c>
      <c r="Q10" s="67">
        <f>Q5+Q9</f>
        <v>0</v>
      </c>
      <c r="R10" s="67">
        <f>R5+R9</f>
        <v>0</v>
      </c>
      <c r="S10" s="67">
        <f t="shared" si="0"/>
        <v>0</v>
      </c>
      <c r="T10" s="83"/>
    </row>
    <row r="11" spans="2:20" ht="18.75" customHeight="1">
      <c r="B11" s="274" t="s">
        <v>275</v>
      </c>
      <c r="C11" s="28" t="s">
        <v>276</v>
      </c>
      <c r="D11" s="29"/>
      <c r="E11" s="29"/>
      <c r="F11" s="100" t="s">
        <v>265</v>
      </c>
      <c r="G11" s="78"/>
      <c r="H11" s="78"/>
      <c r="I11" s="79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109"/>
    </row>
    <row r="12" spans="2:20" ht="18.75" customHeight="1">
      <c r="B12" s="278"/>
      <c r="C12" s="112" t="s">
        <v>277</v>
      </c>
      <c r="D12" s="29"/>
      <c r="E12" s="36"/>
      <c r="F12" s="100" t="s">
        <v>300</v>
      </c>
      <c r="G12" s="64">
        <f>SUM(G13:G17)</f>
        <v>0</v>
      </c>
      <c r="H12" s="64">
        <f aca="true" t="shared" si="1" ref="H12:S12">SUM(H13:H17)</f>
        <v>0</v>
      </c>
      <c r="I12" s="64">
        <f t="shared" si="1"/>
        <v>0</v>
      </c>
      <c r="J12" s="64">
        <f t="shared" si="1"/>
        <v>0</v>
      </c>
      <c r="K12" s="64">
        <f t="shared" si="1"/>
        <v>0</v>
      </c>
      <c r="L12" s="64">
        <f t="shared" si="1"/>
        <v>0</v>
      </c>
      <c r="M12" s="64">
        <f t="shared" si="1"/>
        <v>0</v>
      </c>
      <c r="N12" s="64">
        <f t="shared" si="1"/>
        <v>0</v>
      </c>
      <c r="O12" s="64">
        <f>SUM(O13:O17)</f>
        <v>0</v>
      </c>
      <c r="P12" s="64">
        <f>SUM(P13:P17)</f>
        <v>0</v>
      </c>
      <c r="Q12" s="64">
        <f>SUM(Q13:Q17)</f>
        <v>0</v>
      </c>
      <c r="R12" s="64">
        <f>SUM(R13:R17)</f>
        <v>0</v>
      </c>
      <c r="S12" s="64">
        <f t="shared" si="1"/>
        <v>0</v>
      </c>
      <c r="T12" s="83"/>
    </row>
    <row r="13" spans="2:20" ht="18.75" customHeight="1">
      <c r="B13" s="278"/>
      <c r="C13" s="111"/>
      <c r="D13" s="35" t="s">
        <v>76</v>
      </c>
      <c r="E13" s="36"/>
      <c r="F13" s="100" t="s">
        <v>242</v>
      </c>
      <c r="G13" s="78"/>
      <c r="H13" s="78"/>
      <c r="I13" s="79"/>
      <c r="J13" s="78"/>
      <c r="K13" s="78"/>
      <c r="L13" s="78"/>
      <c r="M13" s="78"/>
      <c r="N13" s="78"/>
      <c r="O13" s="78"/>
      <c r="P13" s="78"/>
      <c r="Q13" s="78"/>
      <c r="R13" s="78"/>
      <c r="S13" s="79"/>
      <c r="T13" s="83"/>
    </row>
    <row r="14" spans="2:20" ht="18.75" customHeight="1">
      <c r="B14" s="278"/>
      <c r="C14" s="111"/>
      <c r="D14" s="35" t="s">
        <v>77</v>
      </c>
      <c r="E14" s="36"/>
      <c r="F14" s="100" t="s">
        <v>243</v>
      </c>
      <c r="G14" s="78"/>
      <c r="H14" s="78"/>
      <c r="I14" s="79"/>
      <c r="J14" s="78"/>
      <c r="K14" s="78"/>
      <c r="L14" s="78"/>
      <c r="M14" s="78"/>
      <c r="N14" s="78"/>
      <c r="O14" s="78"/>
      <c r="P14" s="78"/>
      <c r="Q14" s="78"/>
      <c r="R14" s="78"/>
      <c r="S14" s="79"/>
      <c r="T14" s="83"/>
    </row>
    <row r="15" spans="2:20" ht="18.75" customHeight="1">
      <c r="B15" s="278"/>
      <c r="C15" s="111"/>
      <c r="D15" s="28" t="s">
        <v>280</v>
      </c>
      <c r="E15" s="29"/>
      <c r="F15" s="100" t="s">
        <v>278</v>
      </c>
      <c r="G15" s="78"/>
      <c r="H15" s="78"/>
      <c r="I15" s="79"/>
      <c r="J15" s="78"/>
      <c r="K15" s="78"/>
      <c r="L15" s="78"/>
      <c r="M15" s="78"/>
      <c r="N15" s="78"/>
      <c r="O15" s="78"/>
      <c r="P15" s="78"/>
      <c r="Q15" s="78"/>
      <c r="R15" s="78"/>
      <c r="S15" s="79"/>
      <c r="T15" s="83"/>
    </row>
    <row r="16" spans="2:20" ht="18.75" customHeight="1">
      <c r="B16" s="278"/>
      <c r="C16" s="111"/>
      <c r="D16" s="28" t="s">
        <v>281</v>
      </c>
      <c r="E16" s="29"/>
      <c r="F16" s="100" t="s">
        <v>244</v>
      </c>
      <c r="G16" s="78"/>
      <c r="H16" s="78"/>
      <c r="I16" s="79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83"/>
    </row>
    <row r="17" spans="2:20" ht="18.75" customHeight="1">
      <c r="B17" s="278"/>
      <c r="C17" s="111"/>
      <c r="D17" s="28" t="s">
        <v>282</v>
      </c>
      <c r="E17" s="29"/>
      <c r="F17" s="100" t="s">
        <v>279</v>
      </c>
      <c r="G17" s="78"/>
      <c r="H17" s="78"/>
      <c r="I17" s="79"/>
      <c r="J17" s="78"/>
      <c r="K17" s="78"/>
      <c r="L17" s="78"/>
      <c r="M17" s="78"/>
      <c r="N17" s="78"/>
      <c r="O17" s="78"/>
      <c r="P17" s="78"/>
      <c r="Q17" s="78"/>
      <c r="R17" s="78"/>
      <c r="S17" s="79"/>
      <c r="T17" s="83"/>
    </row>
    <row r="18" spans="2:20" ht="18.75" customHeight="1">
      <c r="B18" s="278"/>
      <c r="C18" s="28" t="s">
        <v>283</v>
      </c>
      <c r="D18" s="97"/>
      <c r="E18" s="97"/>
      <c r="F18" s="100" t="s">
        <v>246</v>
      </c>
      <c r="G18" s="78"/>
      <c r="H18" s="78"/>
      <c r="I18" s="79"/>
      <c r="J18" s="78"/>
      <c r="K18" s="78"/>
      <c r="L18" s="78"/>
      <c r="M18" s="78"/>
      <c r="N18" s="78"/>
      <c r="O18" s="78"/>
      <c r="P18" s="78"/>
      <c r="Q18" s="78"/>
      <c r="R18" s="78"/>
      <c r="S18" s="79"/>
      <c r="T18" s="83"/>
    </row>
    <row r="19" spans="2:20" ht="18.75" customHeight="1">
      <c r="B19" s="278"/>
      <c r="C19" s="28" t="s">
        <v>284</v>
      </c>
      <c r="D19" s="97"/>
      <c r="E19" s="97"/>
      <c r="F19" s="100" t="s">
        <v>285</v>
      </c>
      <c r="G19" s="78"/>
      <c r="H19" s="78"/>
      <c r="I19" s="79"/>
      <c r="J19" s="78"/>
      <c r="K19" s="78"/>
      <c r="L19" s="78"/>
      <c r="M19" s="78"/>
      <c r="N19" s="78"/>
      <c r="O19" s="78"/>
      <c r="P19" s="78"/>
      <c r="Q19" s="78"/>
      <c r="R19" s="78"/>
      <c r="S19" s="79"/>
      <c r="T19" s="83"/>
    </row>
    <row r="20" spans="2:20" ht="18.75" customHeight="1">
      <c r="B20" s="290"/>
      <c r="C20" s="33" t="s">
        <v>85</v>
      </c>
      <c r="D20" s="97"/>
      <c r="E20" s="97"/>
      <c r="F20" s="100" t="s">
        <v>286</v>
      </c>
      <c r="G20" s="64">
        <f>G11+G12-G18-G19</f>
        <v>0</v>
      </c>
      <c r="H20" s="64">
        <f aca="true" t="shared" si="2" ref="H20:S20">H11+H12-H18-H19</f>
        <v>0</v>
      </c>
      <c r="I20" s="64">
        <f t="shared" si="2"/>
        <v>0</v>
      </c>
      <c r="J20" s="64">
        <f t="shared" si="2"/>
        <v>0</v>
      </c>
      <c r="K20" s="64">
        <f t="shared" si="2"/>
        <v>0</v>
      </c>
      <c r="L20" s="64">
        <f t="shared" si="2"/>
        <v>0</v>
      </c>
      <c r="M20" s="64">
        <f t="shared" si="2"/>
        <v>0</v>
      </c>
      <c r="N20" s="64">
        <f t="shared" si="2"/>
        <v>0</v>
      </c>
      <c r="O20" s="64">
        <f>O11+O12-O18-O19</f>
        <v>0</v>
      </c>
      <c r="P20" s="64">
        <f>P11+P12-P18-P19</f>
        <v>0</v>
      </c>
      <c r="Q20" s="64">
        <f>Q11+Q12-Q18-Q19</f>
        <v>0</v>
      </c>
      <c r="R20" s="64">
        <f>R11+R12-R18-R19</f>
        <v>0</v>
      </c>
      <c r="S20" s="64">
        <f t="shared" si="2"/>
        <v>0</v>
      </c>
      <c r="T20" s="84"/>
    </row>
    <row r="21" spans="2:20" ht="18.75" customHeight="1">
      <c r="B21" s="108" t="s">
        <v>287</v>
      </c>
      <c r="C21" s="45"/>
      <c r="D21" s="92"/>
      <c r="E21" s="92"/>
      <c r="F21" s="103" t="s">
        <v>289</v>
      </c>
      <c r="G21" s="113">
        <f>G10-G20</f>
        <v>0</v>
      </c>
      <c r="H21" s="113">
        <f aca="true" t="shared" si="3" ref="H21:S21">H10-H20</f>
        <v>0</v>
      </c>
      <c r="I21" s="113">
        <f t="shared" si="3"/>
        <v>0</v>
      </c>
      <c r="J21" s="113">
        <f t="shared" si="3"/>
        <v>0</v>
      </c>
      <c r="K21" s="113">
        <f t="shared" si="3"/>
        <v>0</v>
      </c>
      <c r="L21" s="113">
        <f t="shared" si="3"/>
        <v>0</v>
      </c>
      <c r="M21" s="113">
        <f t="shared" si="3"/>
        <v>0</v>
      </c>
      <c r="N21" s="113">
        <f t="shared" si="3"/>
        <v>0</v>
      </c>
      <c r="O21" s="113">
        <f>O10-O20</f>
        <v>0</v>
      </c>
      <c r="P21" s="113">
        <f>P10-P20</f>
        <v>0</v>
      </c>
      <c r="Q21" s="113">
        <f>Q10-Q20</f>
        <v>0</v>
      </c>
      <c r="R21" s="113">
        <f>R10-R20</f>
        <v>0</v>
      </c>
      <c r="S21" s="113">
        <f t="shared" si="3"/>
        <v>0</v>
      </c>
      <c r="T21" s="83"/>
    </row>
    <row r="22" spans="2:20" ht="18.75" customHeight="1">
      <c r="B22" s="35" t="s">
        <v>288</v>
      </c>
      <c r="C22" s="127"/>
      <c r="D22" s="81"/>
      <c r="E22" s="44"/>
      <c r="F22" s="104" t="s">
        <v>252</v>
      </c>
      <c r="G22" s="78"/>
      <c r="H22" s="78"/>
      <c r="I22" s="79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3"/>
    </row>
    <row r="23" spans="2:20" ht="18.75" customHeight="1">
      <c r="B23" s="74"/>
      <c r="C23" s="183" t="s">
        <v>78</v>
      </c>
      <c r="D23" s="97"/>
      <c r="E23" s="97"/>
      <c r="F23" s="100"/>
      <c r="G23" s="78"/>
      <c r="H23" s="78"/>
      <c r="I23" s="79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3"/>
    </row>
    <row r="24" spans="2:20" ht="18.75" customHeight="1">
      <c r="B24" s="74"/>
      <c r="C24" s="183" t="s">
        <v>281</v>
      </c>
      <c r="D24" s="97"/>
      <c r="E24" s="97"/>
      <c r="F24" s="100" t="s">
        <v>253</v>
      </c>
      <c r="G24" s="78"/>
      <c r="H24" s="78"/>
      <c r="I24" s="79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3"/>
    </row>
    <row r="25" spans="2:20" ht="18.75" customHeight="1">
      <c r="B25" s="35" t="s">
        <v>290</v>
      </c>
      <c r="C25" s="127"/>
      <c r="D25" s="81"/>
      <c r="E25" s="44"/>
      <c r="F25" s="104" t="s">
        <v>375</v>
      </c>
      <c r="G25" s="64">
        <f>G21-G22</f>
        <v>0</v>
      </c>
      <c r="H25" s="64">
        <f aca="true" t="shared" si="4" ref="H25:S25">H21-H22</f>
        <v>0</v>
      </c>
      <c r="I25" s="64">
        <f t="shared" si="4"/>
        <v>0</v>
      </c>
      <c r="J25" s="64">
        <f t="shared" si="4"/>
        <v>0</v>
      </c>
      <c r="K25" s="64">
        <f t="shared" si="4"/>
        <v>0</v>
      </c>
      <c r="L25" s="64">
        <f t="shared" si="4"/>
        <v>0</v>
      </c>
      <c r="M25" s="64">
        <f t="shared" si="4"/>
        <v>0</v>
      </c>
      <c r="N25" s="64">
        <f t="shared" si="4"/>
        <v>0</v>
      </c>
      <c r="O25" s="64">
        <f>O21-O22</f>
        <v>0</v>
      </c>
      <c r="P25" s="64">
        <f>P21-P22</f>
        <v>0</v>
      </c>
      <c r="Q25" s="64">
        <f>Q21-Q22</f>
        <v>0</v>
      </c>
      <c r="R25" s="64">
        <f>R21-R22</f>
        <v>0</v>
      </c>
      <c r="S25" s="64">
        <f t="shared" si="4"/>
        <v>0</v>
      </c>
      <c r="T25" s="83"/>
    </row>
    <row r="26" spans="2:20" ht="18.75" customHeight="1">
      <c r="B26" s="35" t="s">
        <v>291</v>
      </c>
      <c r="C26" s="183"/>
      <c r="D26" s="97"/>
      <c r="E26" s="97"/>
      <c r="F26" s="100" t="s">
        <v>376</v>
      </c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83"/>
    </row>
    <row r="27" spans="2:20" ht="18.75" customHeight="1">
      <c r="B27" s="74"/>
      <c r="C27" s="183" t="s">
        <v>293</v>
      </c>
      <c r="D27" s="97"/>
      <c r="E27" s="97"/>
      <c r="F27" s="100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83"/>
    </row>
    <row r="28" spans="2:20" ht="18.75" customHeight="1">
      <c r="B28" s="35" t="s">
        <v>292</v>
      </c>
      <c r="C28" s="183"/>
      <c r="D28" s="97"/>
      <c r="E28" s="97"/>
      <c r="F28" s="100" t="s">
        <v>377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83"/>
    </row>
    <row r="29" spans="2:20" ht="18.75" customHeight="1">
      <c r="B29" s="74"/>
      <c r="C29" s="183" t="s">
        <v>297</v>
      </c>
      <c r="D29" s="97"/>
      <c r="E29" s="97"/>
      <c r="F29" s="100" t="s">
        <v>378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83"/>
    </row>
    <row r="30" spans="2:20" ht="18.75" customHeight="1">
      <c r="B30" s="28" t="s">
        <v>294</v>
      </c>
      <c r="C30" s="97"/>
      <c r="D30" s="97"/>
      <c r="E30" s="97"/>
      <c r="F30" s="100" t="s">
        <v>379</v>
      </c>
      <c r="G30" s="64">
        <f>G25+G26-G28</f>
        <v>0</v>
      </c>
      <c r="H30" s="64">
        <f aca="true" t="shared" si="5" ref="H30:S30">H25+H26-H28</f>
        <v>0</v>
      </c>
      <c r="I30" s="64">
        <f t="shared" si="5"/>
        <v>0</v>
      </c>
      <c r="J30" s="64">
        <f t="shared" si="5"/>
        <v>0</v>
      </c>
      <c r="K30" s="64">
        <f t="shared" si="5"/>
        <v>0</v>
      </c>
      <c r="L30" s="64">
        <f t="shared" si="5"/>
        <v>0</v>
      </c>
      <c r="M30" s="64">
        <f t="shared" si="5"/>
        <v>0</v>
      </c>
      <c r="N30" s="64">
        <f t="shared" si="5"/>
        <v>0</v>
      </c>
      <c r="O30" s="64">
        <f>O25+O26-O28</f>
        <v>0</v>
      </c>
      <c r="P30" s="64">
        <f>P25+P26-P28</f>
        <v>0</v>
      </c>
      <c r="Q30" s="64">
        <f>Q25+Q26-Q28</f>
        <v>0</v>
      </c>
      <c r="R30" s="64">
        <f>R25+R26-R28</f>
        <v>0</v>
      </c>
      <c r="S30" s="64">
        <f t="shared" si="5"/>
        <v>0</v>
      </c>
      <c r="T30" s="83"/>
    </row>
    <row r="31" spans="2:20" ht="18.75" customHeight="1">
      <c r="B31" s="28" t="s">
        <v>227</v>
      </c>
      <c r="C31" s="97"/>
      <c r="D31" s="97"/>
      <c r="E31" s="97"/>
      <c r="F31" s="100" t="s">
        <v>259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83"/>
    </row>
    <row r="32" spans="2:20" ht="18.75" customHeight="1">
      <c r="B32" s="28" t="s">
        <v>228</v>
      </c>
      <c r="C32" s="97"/>
      <c r="D32" s="97"/>
      <c r="E32" s="97"/>
      <c r="F32" s="100" t="s">
        <v>380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83"/>
    </row>
    <row r="33" spans="2:20" ht="18.75" customHeight="1">
      <c r="B33" s="28" t="s">
        <v>299</v>
      </c>
      <c r="C33" s="97"/>
      <c r="D33" s="97"/>
      <c r="E33" s="97"/>
      <c r="F33" s="100" t="s">
        <v>381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83"/>
    </row>
    <row r="34" spans="2:20" ht="18.75" customHeight="1">
      <c r="B34" s="28" t="s">
        <v>230</v>
      </c>
      <c r="C34" s="97"/>
      <c r="D34" s="97"/>
      <c r="E34" s="88"/>
      <c r="F34" s="100" t="s">
        <v>382</v>
      </c>
      <c r="G34" s="64">
        <f>G30-G31+G32+G33</f>
        <v>0</v>
      </c>
      <c r="H34" s="64">
        <f aca="true" t="shared" si="6" ref="H34:S34">H30-H31+H32+H33</f>
        <v>0</v>
      </c>
      <c r="I34" s="64">
        <f t="shared" si="6"/>
        <v>0</v>
      </c>
      <c r="J34" s="64">
        <f t="shared" si="6"/>
        <v>0</v>
      </c>
      <c r="K34" s="64">
        <f t="shared" si="6"/>
        <v>0</v>
      </c>
      <c r="L34" s="64">
        <f t="shared" si="6"/>
        <v>0</v>
      </c>
      <c r="M34" s="64">
        <f t="shared" si="6"/>
        <v>0</v>
      </c>
      <c r="N34" s="64">
        <f t="shared" si="6"/>
        <v>0</v>
      </c>
      <c r="O34" s="64">
        <f>O30-O31+O32+O33</f>
        <v>0</v>
      </c>
      <c r="P34" s="64">
        <f>P30-P31+P32+P33</f>
        <v>0</v>
      </c>
      <c r="Q34" s="64">
        <f>Q30-Q31+Q32+Q33</f>
        <v>0</v>
      </c>
      <c r="R34" s="64">
        <f>R30-R31+R32+R33</f>
        <v>0</v>
      </c>
      <c r="S34" s="64">
        <f t="shared" si="6"/>
        <v>0</v>
      </c>
      <c r="T34" s="83"/>
    </row>
    <row r="35" spans="2:20" ht="18.75" customHeight="1">
      <c r="B35" s="28" t="s">
        <v>298</v>
      </c>
      <c r="C35" s="29"/>
      <c r="D35" s="29"/>
      <c r="E35" s="97"/>
      <c r="F35" s="100" t="s">
        <v>383</v>
      </c>
      <c r="G35" s="64">
        <f>G10-G12+G16-G22+G24+G26-G28+G29-G31+G32+G33</f>
        <v>0</v>
      </c>
      <c r="H35" s="64">
        <f aca="true" t="shared" si="7" ref="H35:S35">H10-H12+H16-H22+H24+H26-H28+H29-H31+H32+H33</f>
        <v>0</v>
      </c>
      <c r="I35" s="64">
        <f t="shared" si="7"/>
        <v>0</v>
      </c>
      <c r="J35" s="64">
        <f t="shared" si="7"/>
        <v>0</v>
      </c>
      <c r="K35" s="64">
        <f t="shared" si="7"/>
        <v>0</v>
      </c>
      <c r="L35" s="64">
        <f t="shared" si="7"/>
        <v>0</v>
      </c>
      <c r="M35" s="64">
        <f t="shared" si="7"/>
        <v>0</v>
      </c>
      <c r="N35" s="64">
        <f t="shared" si="7"/>
        <v>0</v>
      </c>
      <c r="O35" s="64">
        <f t="shared" si="7"/>
        <v>0</v>
      </c>
      <c r="P35" s="64">
        <f t="shared" si="7"/>
        <v>0</v>
      </c>
      <c r="Q35" s="64">
        <f t="shared" si="7"/>
        <v>0</v>
      </c>
      <c r="R35" s="64">
        <f t="shared" si="7"/>
        <v>0</v>
      </c>
      <c r="S35" s="64">
        <f t="shared" si="7"/>
        <v>0</v>
      </c>
      <c r="T35" s="84"/>
    </row>
    <row r="36" spans="2:4" ht="18.75" customHeight="1">
      <c r="B36" s="86" t="s">
        <v>295</v>
      </c>
      <c r="D36" s="86" t="s">
        <v>296</v>
      </c>
    </row>
    <row r="37" ht="18.75" customHeight="1">
      <c r="D37" s="86" t="s">
        <v>384</v>
      </c>
    </row>
    <row r="38" ht="18.75" customHeight="1">
      <c r="D38" s="86" t="s">
        <v>385</v>
      </c>
    </row>
    <row r="39" ht="18.75" customHeight="1">
      <c r="D39" s="86" t="s">
        <v>371</v>
      </c>
    </row>
  </sheetData>
  <sheetProtection sheet="1" objects="1" scenarios="1" selectLockedCells="1"/>
  <mergeCells count="6">
    <mergeCell ref="T3:T4"/>
    <mergeCell ref="B11:B20"/>
    <mergeCell ref="B3:F4"/>
    <mergeCell ref="B5:B10"/>
    <mergeCell ref="D6:E6"/>
    <mergeCell ref="D7:E7"/>
  </mergeCells>
  <printOptions horizontalCentered="1"/>
  <pageMargins left="0.3937007874015748" right="0.3937007874015748" top="0.7874015748031497" bottom="0.7874015748031497" header="0.5905511811023623" footer="0.5905511811023623"/>
  <pageSetup fitToHeight="1" fitToWidth="1" horizontalDpi="600" verticalDpi="600" orientation="landscape" paperSize="9" scale="72" r:id="rId1"/>
  <headerFooter alignWithMargins="0">
    <oddHeader>&amp;L&amp;"ＭＳ 明朝,標準"（別紙２－４－２）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2:X60"/>
  <sheetViews>
    <sheetView view="pageBreakPreview" zoomScaleSheetLayoutView="100" workbookViewId="0" topLeftCell="A1">
      <pane xSplit="10" ySplit="4" topLeftCell="K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:D7"/>
    </sheetView>
  </sheetViews>
  <sheetFormatPr defaultColWidth="9.00390625" defaultRowHeight="18.75" customHeight="1"/>
  <cols>
    <col min="1" max="1" width="1.875" style="127" customWidth="1"/>
    <col min="2" max="3" width="3.75390625" style="127" customWidth="1"/>
    <col min="4" max="4" width="21.25390625" style="127" customWidth="1"/>
    <col min="5" max="5" width="12.50390625" style="127" customWidth="1"/>
    <col min="6" max="7" width="10.00390625" style="127" customWidth="1"/>
    <col min="8" max="8" width="8.125" style="127" customWidth="1"/>
    <col min="9" max="9" width="6.25390625" style="127" customWidth="1"/>
    <col min="10" max="10" width="5.625" style="127" customWidth="1"/>
    <col min="11" max="24" width="10.00390625" style="127" customWidth="1"/>
    <col min="25" max="25" width="1.875" style="127" customWidth="1"/>
    <col min="26" max="16384" width="9.00390625" style="127" customWidth="1"/>
  </cols>
  <sheetData>
    <row r="2" ht="18.75" customHeight="1">
      <c r="B2" s="129" t="s">
        <v>337</v>
      </c>
    </row>
    <row r="3" spans="2:24" ht="18.75" customHeight="1">
      <c r="B3" s="326" t="s">
        <v>308</v>
      </c>
      <c r="C3" s="327"/>
      <c r="D3" s="328"/>
      <c r="E3" s="136" t="s">
        <v>303</v>
      </c>
      <c r="F3" s="136" t="s">
        <v>310</v>
      </c>
      <c r="G3" s="136" t="s">
        <v>311</v>
      </c>
      <c r="H3" s="134" t="s">
        <v>354</v>
      </c>
      <c r="I3" s="136" t="s">
        <v>305</v>
      </c>
      <c r="J3" s="184"/>
      <c r="K3" s="134" t="str">
        <f>'生産計画'!$G$3</f>
        <v>18年</v>
      </c>
      <c r="L3" s="134" t="str">
        <f>'生産計画'!$H$3</f>
        <v>19年</v>
      </c>
      <c r="M3" s="134" t="str">
        <f>'生産計画'!$I$3&amp;'生産計画'!$J$3</f>
        <v>20年</v>
      </c>
      <c r="N3" s="134" t="str">
        <f>'生産計画'!$K$3</f>
        <v>21年</v>
      </c>
      <c r="O3" s="134" t="str">
        <f>'生産計画'!$L$3</f>
        <v>22年</v>
      </c>
      <c r="P3" s="134" t="str">
        <f>'生産計画'!$M$3</f>
        <v>23年</v>
      </c>
      <c r="Q3" s="134" t="str">
        <f>'生産計画'!$N$3</f>
        <v>24年</v>
      </c>
      <c r="R3" s="134" t="str">
        <f>'生産計画'!$O$3</f>
        <v>25年</v>
      </c>
      <c r="S3" s="134" t="str">
        <f>'生産計画'!$P$3</f>
        <v>26年</v>
      </c>
      <c r="T3" s="134" t="str">
        <f>'生産計画'!$Q$3</f>
        <v>27年</v>
      </c>
      <c r="U3" s="134" t="str">
        <f>'生産計画'!$R$3</f>
        <v>28年</v>
      </c>
      <c r="V3" s="134" t="str">
        <f>'生産計画'!$S$3</f>
        <v>29年</v>
      </c>
      <c r="W3" s="134" t="str">
        <f>'生産計画'!$T$3</f>
        <v>30年</v>
      </c>
      <c r="X3" s="136" t="s">
        <v>312</v>
      </c>
    </row>
    <row r="4" spans="2:24" ht="18.75" customHeight="1">
      <c r="B4" s="329" t="s">
        <v>330</v>
      </c>
      <c r="C4" s="330"/>
      <c r="D4" s="331"/>
      <c r="E4" s="40" t="s">
        <v>309</v>
      </c>
      <c r="F4" s="40" t="s">
        <v>331</v>
      </c>
      <c r="G4" s="40" t="s">
        <v>332</v>
      </c>
      <c r="H4" s="26" t="s">
        <v>355</v>
      </c>
      <c r="I4" s="40" t="s">
        <v>333</v>
      </c>
      <c r="J4" s="185"/>
      <c r="K4" s="26" t="s">
        <v>304</v>
      </c>
      <c r="L4" s="26" t="s">
        <v>304</v>
      </c>
      <c r="M4" s="26" t="s">
        <v>304</v>
      </c>
      <c r="N4" s="26" t="s">
        <v>270</v>
      </c>
      <c r="O4" s="26" t="s">
        <v>270</v>
      </c>
      <c r="P4" s="26" t="s">
        <v>270</v>
      </c>
      <c r="Q4" s="26" t="s">
        <v>270</v>
      </c>
      <c r="R4" s="26" t="s">
        <v>270</v>
      </c>
      <c r="S4" s="26" t="s">
        <v>270</v>
      </c>
      <c r="T4" s="26" t="s">
        <v>270</v>
      </c>
      <c r="U4" s="26" t="s">
        <v>270</v>
      </c>
      <c r="V4" s="26" t="s">
        <v>270</v>
      </c>
      <c r="W4" s="26" t="s">
        <v>374</v>
      </c>
      <c r="X4" s="40" t="s">
        <v>336</v>
      </c>
    </row>
    <row r="5" spans="2:24" ht="15" customHeight="1">
      <c r="B5" s="247" t="s">
        <v>302</v>
      </c>
      <c r="C5" s="308"/>
      <c r="D5" s="309"/>
      <c r="E5" s="303"/>
      <c r="F5" s="300"/>
      <c r="G5" s="298"/>
      <c r="H5" s="305"/>
      <c r="I5" s="301"/>
      <c r="J5" s="136" t="s">
        <v>306</v>
      </c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299"/>
    </row>
    <row r="6" spans="2:24" ht="15" customHeight="1">
      <c r="B6" s="248"/>
      <c r="C6" s="310"/>
      <c r="D6" s="311"/>
      <c r="E6" s="304"/>
      <c r="F6" s="299"/>
      <c r="G6" s="299"/>
      <c r="H6" s="306"/>
      <c r="I6" s="302"/>
      <c r="J6" s="186" t="s">
        <v>215</v>
      </c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299"/>
    </row>
    <row r="7" spans="2:24" ht="15" customHeight="1">
      <c r="B7" s="248"/>
      <c r="C7" s="312"/>
      <c r="D7" s="313"/>
      <c r="E7" s="304"/>
      <c r="F7" s="299"/>
      <c r="G7" s="299"/>
      <c r="H7" s="306"/>
      <c r="I7" s="302"/>
      <c r="J7" s="40" t="s">
        <v>307</v>
      </c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299"/>
    </row>
    <row r="8" spans="2:24" ht="15" customHeight="1">
      <c r="B8" s="248"/>
      <c r="C8" s="308"/>
      <c r="D8" s="309"/>
      <c r="E8" s="303"/>
      <c r="F8" s="300"/>
      <c r="G8" s="298"/>
      <c r="H8" s="305"/>
      <c r="I8" s="301"/>
      <c r="J8" s="136" t="s">
        <v>306</v>
      </c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299"/>
    </row>
    <row r="9" spans="2:24" ht="15" customHeight="1">
      <c r="B9" s="248"/>
      <c r="C9" s="310"/>
      <c r="D9" s="311"/>
      <c r="E9" s="304"/>
      <c r="F9" s="299"/>
      <c r="G9" s="299"/>
      <c r="H9" s="306"/>
      <c r="I9" s="302"/>
      <c r="J9" s="186" t="s">
        <v>215</v>
      </c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299"/>
    </row>
    <row r="10" spans="2:24" ht="15" customHeight="1">
      <c r="B10" s="248"/>
      <c r="C10" s="312"/>
      <c r="D10" s="313"/>
      <c r="E10" s="304"/>
      <c r="F10" s="299"/>
      <c r="G10" s="299"/>
      <c r="H10" s="306"/>
      <c r="I10" s="302"/>
      <c r="J10" s="40" t="s">
        <v>307</v>
      </c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299"/>
    </row>
    <row r="11" spans="2:24" ht="15" customHeight="1">
      <c r="B11" s="248"/>
      <c r="C11" s="308"/>
      <c r="D11" s="309"/>
      <c r="E11" s="303"/>
      <c r="F11" s="300"/>
      <c r="G11" s="298"/>
      <c r="H11" s="305"/>
      <c r="I11" s="301"/>
      <c r="J11" s="136" t="s">
        <v>306</v>
      </c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299"/>
    </row>
    <row r="12" spans="2:24" ht="15" customHeight="1">
      <c r="B12" s="248"/>
      <c r="C12" s="310"/>
      <c r="D12" s="311"/>
      <c r="E12" s="304"/>
      <c r="F12" s="299"/>
      <c r="G12" s="299"/>
      <c r="H12" s="306"/>
      <c r="I12" s="302"/>
      <c r="J12" s="186" t="s">
        <v>215</v>
      </c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299"/>
    </row>
    <row r="13" spans="2:24" ht="15" customHeight="1">
      <c r="B13" s="248"/>
      <c r="C13" s="312"/>
      <c r="D13" s="313"/>
      <c r="E13" s="304"/>
      <c r="F13" s="299"/>
      <c r="G13" s="299"/>
      <c r="H13" s="306"/>
      <c r="I13" s="302"/>
      <c r="J13" s="40" t="s">
        <v>307</v>
      </c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299"/>
    </row>
    <row r="14" spans="2:24" ht="15" customHeight="1">
      <c r="B14" s="248"/>
      <c r="C14" s="308"/>
      <c r="D14" s="309"/>
      <c r="E14" s="303"/>
      <c r="F14" s="300"/>
      <c r="G14" s="298"/>
      <c r="H14" s="305"/>
      <c r="I14" s="301"/>
      <c r="J14" s="136" t="s">
        <v>306</v>
      </c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299"/>
    </row>
    <row r="15" spans="2:24" ht="15" customHeight="1">
      <c r="B15" s="248"/>
      <c r="C15" s="310"/>
      <c r="D15" s="311"/>
      <c r="E15" s="304"/>
      <c r="F15" s="299"/>
      <c r="G15" s="299"/>
      <c r="H15" s="306"/>
      <c r="I15" s="302"/>
      <c r="J15" s="186" t="s">
        <v>215</v>
      </c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299"/>
    </row>
    <row r="16" spans="2:24" ht="15" customHeight="1">
      <c r="B16" s="248"/>
      <c r="C16" s="312"/>
      <c r="D16" s="313"/>
      <c r="E16" s="304"/>
      <c r="F16" s="299"/>
      <c r="G16" s="299"/>
      <c r="H16" s="306"/>
      <c r="I16" s="302"/>
      <c r="J16" s="40" t="s">
        <v>307</v>
      </c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299"/>
    </row>
    <row r="17" spans="2:24" ht="15" customHeight="1">
      <c r="B17" s="248"/>
      <c r="C17" s="308"/>
      <c r="D17" s="309"/>
      <c r="E17" s="303"/>
      <c r="F17" s="300"/>
      <c r="G17" s="298"/>
      <c r="H17" s="305"/>
      <c r="I17" s="301"/>
      <c r="J17" s="136" t="s">
        <v>306</v>
      </c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299"/>
    </row>
    <row r="18" spans="2:24" ht="15" customHeight="1">
      <c r="B18" s="248"/>
      <c r="C18" s="310"/>
      <c r="D18" s="311"/>
      <c r="E18" s="304"/>
      <c r="F18" s="299"/>
      <c r="G18" s="299"/>
      <c r="H18" s="306"/>
      <c r="I18" s="302"/>
      <c r="J18" s="186" t="s">
        <v>215</v>
      </c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299"/>
    </row>
    <row r="19" spans="2:24" ht="15" customHeight="1">
      <c r="B19" s="248"/>
      <c r="C19" s="312"/>
      <c r="D19" s="313"/>
      <c r="E19" s="304"/>
      <c r="F19" s="299"/>
      <c r="G19" s="299"/>
      <c r="H19" s="306"/>
      <c r="I19" s="302"/>
      <c r="J19" s="40" t="s">
        <v>307</v>
      </c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299"/>
    </row>
    <row r="20" spans="2:24" ht="15" customHeight="1">
      <c r="B20" s="248"/>
      <c r="C20" s="308"/>
      <c r="D20" s="309"/>
      <c r="E20" s="303"/>
      <c r="F20" s="300"/>
      <c r="G20" s="298"/>
      <c r="H20" s="305"/>
      <c r="I20" s="301"/>
      <c r="J20" s="136" t="s">
        <v>306</v>
      </c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299"/>
    </row>
    <row r="21" spans="2:24" ht="15" customHeight="1">
      <c r="B21" s="248"/>
      <c r="C21" s="310"/>
      <c r="D21" s="311"/>
      <c r="E21" s="304"/>
      <c r="F21" s="299"/>
      <c r="G21" s="299"/>
      <c r="H21" s="306"/>
      <c r="I21" s="302"/>
      <c r="J21" s="186" t="s">
        <v>215</v>
      </c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299"/>
    </row>
    <row r="22" spans="2:24" ht="15" customHeight="1">
      <c r="B22" s="248"/>
      <c r="C22" s="312"/>
      <c r="D22" s="313"/>
      <c r="E22" s="304"/>
      <c r="F22" s="299"/>
      <c r="G22" s="299"/>
      <c r="H22" s="306"/>
      <c r="I22" s="302"/>
      <c r="J22" s="40" t="s">
        <v>307</v>
      </c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299"/>
    </row>
    <row r="23" spans="2:24" ht="15" customHeight="1">
      <c r="B23" s="248"/>
      <c r="C23" s="308"/>
      <c r="D23" s="309"/>
      <c r="E23" s="303"/>
      <c r="F23" s="300"/>
      <c r="G23" s="298"/>
      <c r="H23" s="305"/>
      <c r="I23" s="301"/>
      <c r="J23" s="136" t="s">
        <v>306</v>
      </c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299"/>
    </row>
    <row r="24" spans="2:24" ht="15" customHeight="1">
      <c r="B24" s="248"/>
      <c r="C24" s="310"/>
      <c r="D24" s="311"/>
      <c r="E24" s="304"/>
      <c r="F24" s="299"/>
      <c r="G24" s="299"/>
      <c r="H24" s="306"/>
      <c r="I24" s="302"/>
      <c r="J24" s="186" t="s">
        <v>215</v>
      </c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299"/>
    </row>
    <row r="25" spans="2:24" ht="15" customHeight="1">
      <c r="B25" s="248"/>
      <c r="C25" s="312"/>
      <c r="D25" s="313"/>
      <c r="E25" s="304"/>
      <c r="F25" s="299"/>
      <c r="G25" s="299"/>
      <c r="H25" s="306"/>
      <c r="I25" s="302"/>
      <c r="J25" s="40" t="s">
        <v>307</v>
      </c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299"/>
    </row>
    <row r="26" spans="2:24" ht="15" customHeight="1">
      <c r="B26" s="248"/>
      <c r="C26" s="308"/>
      <c r="D26" s="309"/>
      <c r="E26" s="303"/>
      <c r="F26" s="300"/>
      <c r="G26" s="298"/>
      <c r="H26" s="305"/>
      <c r="I26" s="301"/>
      <c r="J26" s="136" t="s">
        <v>306</v>
      </c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299"/>
    </row>
    <row r="27" spans="2:24" ht="15" customHeight="1">
      <c r="B27" s="248"/>
      <c r="C27" s="310"/>
      <c r="D27" s="311"/>
      <c r="E27" s="304"/>
      <c r="F27" s="299"/>
      <c r="G27" s="299"/>
      <c r="H27" s="306"/>
      <c r="I27" s="302"/>
      <c r="J27" s="186" t="s">
        <v>215</v>
      </c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299"/>
    </row>
    <row r="28" spans="2:24" ht="15" customHeight="1">
      <c r="B28" s="248"/>
      <c r="C28" s="312"/>
      <c r="D28" s="313"/>
      <c r="E28" s="304"/>
      <c r="F28" s="299"/>
      <c r="G28" s="299"/>
      <c r="H28" s="306"/>
      <c r="I28" s="302"/>
      <c r="J28" s="40" t="s">
        <v>307</v>
      </c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299"/>
    </row>
    <row r="29" spans="2:24" ht="15" customHeight="1">
      <c r="B29" s="248"/>
      <c r="C29" s="308"/>
      <c r="D29" s="309"/>
      <c r="E29" s="303"/>
      <c r="F29" s="300"/>
      <c r="G29" s="298"/>
      <c r="H29" s="305"/>
      <c r="I29" s="301"/>
      <c r="J29" s="136" t="s">
        <v>306</v>
      </c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299"/>
    </row>
    <row r="30" spans="2:24" ht="15" customHeight="1">
      <c r="B30" s="248"/>
      <c r="C30" s="310"/>
      <c r="D30" s="311"/>
      <c r="E30" s="304"/>
      <c r="F30" s="299"/>
      <c r="G30" s="299"/>
      <c r="H30" s="306"/>
      <c r="I30" s="302"/>
      <c r="J30" s="186" t="s">
        <v>215</v>
      </c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299"/>
    </row>
    <row r="31" spans="2:24" ht="15" customHeight="1">
      <c r="B31" s="248"/>
      <c r="C31" s="312"/>
      <c r="D31" s="313"/>
      <c r="E31" s="304"/>
      <c r="F31" s="299"/>
      <c r="G31" s="299"/>
      <c r="H31" s="306"/>
      <c r="I31" s="302"/>
      <c r="J31" s="40" t="s">
        <v>307</v>
      </c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299"/>
    </row>
    <row r="32" spans="2:24" ht="15" customHeight="1">
      <c r="B32" s="248"/>
      <c r="C32" s="308"/>
      <c r="D32" s="309"/>
      <c r="E32" s="303"/>
      <c r="F32" s="300"/>
      <c r="G32" s="298"/>
      <c r="H32" s="305"/>
      <c r="I32" s="301"/>
      <c r="J32" s="136" t="s">
        <v>306</v>
      </c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299"/>
    </row>
    <row r="33" spans="2:24" ht="15" customHeight="1">
      <c r="B33" s="248"/>
      <c r="C33" s="310"/>
      <c r="D33" s="311"/>
      <c r="E33" s="304"/>
      <c r="F33" s="299"/>
      <c r="G33" s="299"/>
      <c r="H33" s="306"/>
      <c r="I33" s="302"/>
      <c r="J33" s="186" t="s">
        <v>215</v>
      </c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299"/>
    </row>
    <row r="34" spans="2:24" ht="15" customHeight="1">
      <c r="B34" s="249"/>
      <c r="C34" s="312"/>
      <c r="D34" s="313"/>
      <c r="E34" s="304"/>
      <c r="F34" s="299"/>
      <c r="G34" s="299"/>
      <c r="H34" s="306"/>
      <c r="I34" s="302"/>
      <c r="J34" s="40" t="s">
        <v>307</v>
      </c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299"/>
    </row>
    <row r="35" spans="2:24" ht="15" customHeight="1">
      <c r="B35" s="247" t="s">
        <v>130</v>
      </c>
      <c r="C35" s="308"/>
      <c r="D35" s="309"/>
      <c r="E35" s="303"/>
      <c r="F35" s="300"/>
      <c r="G35" s="298"/>
      <c r="H35" s="305"/>
      <c r="I35" s="301"/>
      <c r="J35" s="136" t="s">
        <v>306</v>
      </c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299"/>
    </row>
    <row r="36" spans="2:24" ht="15" customHeight="1">
      <c r="B36" s="248"/>
      <c r="C36" s="310"/>
      <c r="D36" s="311"/>
      <c r="E36" s="304"/>
      <c r="F36" s="299"/>
      <c r="G36" s="299"/>
      <c r="H36" s="306"/>
      <c r="I36" s="302"/>
      <c r="J36" s="186" t="s">
        <v>215</v>
      </c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299"/>
    </row>
    <row r="37" spans="2:24" ht="15" customHeight="1">
      <c r="B37" s="248"/>
      <c r="C37" s="312"/>
      <c r="D37" s="313"/>
      <c r="E37" s="304"/>
      <c r="F37" s="299"/>
      <c r="G37" s="299"/>
      <c r="H37" s="306"/>
      <c r="I37" s="302"/>
      <c r="J37" s="40" t="s">
        <v>307</v>
      </c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299"/>
    </row>
    <row r="38" spans="2:24" ht="15" customHeight="1">
      <c r="B38" s="248"/>
      <c r="C38" s="308"/>
      <c r="D38" s="309"/>
      <c r="E38" s="303"/>
      <c r="F38" s="300"/>
      <c r="G38" s="298"/>
      <c r="H38" s="305"/>
      <c r="I38" s="301"/>
      <c r="J38" s="136" t="s">
        <v>306</v>
      </c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299"/>
    </row>
    <row r="39" spans="2:24" ht="15" customHeight="1">
      <c r="B39" s="248"/>
      <c r="C39" s="310"/>
      <c r="D39" s="311"/>
      <c r="E39" s="304"/>
      <c r="F39" s="299"/>
      <c r="G39" s="299"/>
      <c r="H39" s="306"/>
      <c r="I39" s="302"/>
      <c r="J39" s="186" t="s">
        <v>215</v>
      </c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299"/>
    </row>
    <row r="40" spans="2:24" ht="15" customHeight="1">
      <c r="B40" s="248"/>
      <c r="C40" s="312"/>
      <c r="D40" s="313"/>
      <c r="E40" s="304"/>
      <c r="F40" s="299"/>
      <c r="G40" s="299"/>
      <c r="H40" s="306"/>
      <c r="I40" s="302"/>
      <c r="J40" s="40" t="s">
        <v>307</v>
      </c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299"/>
    </row>
    <row r="41" spans="2:24" ht="15" customHeight="1">
      <c r="B41" s="248"/>
      <c r="C41" s="308"/>
      <c r="D41" s="309"/>
      <c r="E41" s="303"/>
      <c r="F41" s="300"/>
      <c r="G41" s="298"/>
      <c r="H41" s="305"/>
      <c r="I41" s="301"/>
      <c r="J41" s="136" t="s">
        <v>306</v>
      </c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299"/>
    </row>
    <row r="42" spans="2:24" ht="15" customHeight="1">
      <c r="B42" s="248"/>
      <c r="C42" s="310"/>
      <c r="D42" s="311"/>
      <c r="E42" s="304"/>
      <c r="F42" s="299"/>
      <c r="G42" s="299"/>
      <c r="H42" s="306"/>
      <c r="I42" s="302"/>
      <c r="J42" s="186" t="s">
        <v>215</v>
      </c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299"/>
    </row>
    <row r="43" spans="2:24" ht="15" customHeight="1">
      <c r="B43" s="249"/>
      <c r="C43" s="312"/>
      <c r="D43" s="313"/>
      <c r="E43" s="304"/>
      <c r="F43" s="299"/>
      <c r="G43" s="299"/>
      <c r="H43" s="306"/>
      <c r="I43" s="302"/>
      <c r="J43" s="40" t="s">
        <v>307</v>
      </c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299"/>
    </row>
    <row r="44" spans="2:24" ht="15" customHeight="1">
      <c r="B44" s="317" t="s">
        <v>321</v>
      </c>
      <c r="C44" s="318"/>
      <c r="D44" s="319"/>
      <c r="E44" s="314">
        <f>SUM(E5:E43)</f>
        <v>0</v>
      </c>
      <c r="F44" s="332"/>
      <c r="G44" s="333"/>
      <c r="H44" s="333"/>
      <c r="I44" s="334"/>
      <c r="J44" s="136" t="s">
        <v>306</v>
      </c>
      <c r="K44" s="67">
        <f>SUM(K5,K8,K11,K14,K17,K20,K23,K26,K29,K32,K35,K38,K41)</f>
        <v>0</v>
      </c>
      <c r="L44" s="67">
        <f aca="true" t="shared" si="0" ref="L44:W44">SUM(L5,L8,L11,L14,L17,L20,L23,L26,L29,L32,L35,L38,L41)</f>
        <v>0</v>
      </c>
      <c r="M44" s="67">
        <f t="shared" si="0"/>
        <v>0</v>
      </c>
      <c r="N44" s="67">
        <f t="shared" si="0"/>
        <v>0</v>
      </c>
      <c r="O44" s="67">
        <f t="shared" si="0"/>
        <v>0</v>
      </c>
      <c r="P44" s="67">
        <f t="shared" si="0"/>
        <v>0</v>
      </c>
      <c r="Q44" s="67">
        <f t="shared" si="0"/>
        <v>0</v>
      </c>
      <c r="R44" s="67">
        <f t="shared" si="0"/>
        <v>0</v>
      </c>
      <c r="S44" s="67">
        <f aca="true" t="shared" si="1" ref="S44:V46">SUM(S5,S8,S11,S14,S17,S20,S23,S26,S29,S32,S35,S38,S41)</f>
        <v>0</v>
      </c>
      <c r="T44" s="67">
        <f t="shared" si="1"/>
        <v>0</v>
      </c>
      <c r="U44" s="67">
        <f t="shared" si="1"/>
        <v>0</v>
      </c>
      <c r="V44" s="67">
        <f t="shared" si="1"/>
        <v>0</v>
      </c>
      <c r="W44" s="67">
        <f t="shared" si="0"/>
        <v>0</v>
      </c>
      <c r="X44" s="299"/>
    </row>
    <row r="45" spans="2:24" ht="15" customHeight="1">
      <c r="B45" s="320"/>
      <c r="C45" s="321"/>
      <c r="D45" s="322"/>
      <c r="E45" s="315"/>
      <c r="F45" s="335"/>
      <c r="G45" s="336"/>
      <c r="H45" s="336"/>
      <c r="I45" s="337"/>
      <c r="J45" s="186" t="s">
        <v>215</v>
      </c>
      <c r="K45" s="187">
        <f>SUM(K6,K9,K12,K15,K18,K21,K24,K27,K30,K33,K36,K39,K42)</f>
        <v>0</v>
      </c>
      <c r="L45" s="187">
        <f aca="true" t="shared" si="2" ref="L45:W45">SUM(L6,L9,L12,L15,L18,L21,L24,L27,L30,L33,L36,L39,L42)</f>
        <v>0</v>
      </c>
      <c r="M45" s="187">
        <f t="shared" si="2"/>
        <v>0</v>
      </c>
      <c r="N45" s="187">
        <f t="shared" si="2"/>
        <v>0</v>
      </c>
      <c r="O45" s="187">
        <f t="shared" si="2"/>
        <v>0</v>
      </c>
      <c r="P45" s="187">
        <f t="shared" si="2"/>
        <v>0</v>
      </c>
      <c r="Q45" s="187">
        <f t="shared" si="2"/>
        <v>0</v>
      </c>
      <c r="R45" s="187">
        <f t="shared" si="2"/>
        <v>0</v>
      </c>
      <c r="S45" s="187">
        <f t="shared" si="1"/>
        <v>0</v>
      </c>
      <c r="T45" s="187">
        <f t="shared" si="1"/>
        <v>0</v>
      </c>
      <c r="U45" s="187">
        <f t="shared" si="1"/>
        <v>0</v>
      </c>
      <c r="V45" s="187">
        <f t="shared" si="1"/>
        <v>0</v>
      </c>
      <c r="W45" s="187">
        <f t="shared" si="2"/>
        <v>0</v>
      </c>
      <c r="X45" s="299"/>
    </row>
    <row r="46" spans="2:24" ht="15" customHeight="1">
      <c r="B46" s="323"/>
      <c r="C46" s="324"/>
      <c r="D46" s="325"/>
      <c r="E46" s="316"/>
      <c r="F46" s="338"/>
      <c r="G46" s="339"/>
      <c r="H46" s="339"/>
      <c r="I46" s="340"/>
      <c r="J46" s="40" t="s">
        <v>307</v>
      </c>
      <c r="K46" s="113">
        <f>SUM(K7,K10,K13,K16,K19,K22,K25,K28,K31,K34,K37,K40,K43)</f>
        <v>0</v>
      </c>
      <c r="L46" s="113">
        <f aca="true" t="shared" si="3" ref="L46:W46">SUM(L7,L10,L13,L16,L19,L22,L25,L28,L31,L34,L37,L40,L43)</f>
        <v>0</v>
      </c>
      <c r="M46" s="113">
        <f t="shared" si="3"/>
        <v>0</v>
      </c>
      <c r="N46" s="113">
        <f t="shared" si="3"/>
        <v>0</v>
      </c>
      <c r="O46" s="113">
        <f t="shared" si="3"/>
        <v>0</v>
      </c>
      <c r="P46" s="113">
        <f t="shared" si="3"/>
        <v>0</v>
      </c>
      <c r="Q46" s="113">
        <f t="shared" si="3"/>
        <v>0</v>
      </c>
      <c r="R46" s="113">
        <f t="shared" si="3"/>
        <v>0</v>
      </c>
      <c r="S46" s="113">
        <f t="shared" si="1"/>
        <v>0</v>
      </c>
      <c r="T46" s="113">
        <f t="shared" si="1"/>
        <v>0</v>
      </c>
      <c r="U46" s="113">
        <f t="shared" si="1"/>
        <v>0</v>
      </c>
      <c r="V46" s="113">
        <f t="shared" si="1"/>
        <v>0</v>
      </c>
      <c r="W46" s="113">
        <f t="shared" si="3"/>
        <v>0</v>
      </c>
      <c r="X46" s="299"/>
    </row>
    <row r="47" spans="2:24" ht="18.75" customHeight="1">
      <c r="B47" s="295" t="s">
        <v>319</v>
      </c>
      <c r="C47" s="296"/>
      <c r="D47" s="296"/>
      <c r="E47" s="296"/>
      <c r="F47" s="296"/>
      <c r="G47" s="296"/>
      <c r="H47" s="296"/>
      <c r="I47" s="297"/>
      <c r="J47" s="182"/>
      <c r="K47" s="64">
        <f>IF('表紙'!$E$4="法人",'収支計画（法人）'!G35,'収支計画（個人）'!G33)</f>
        <v>0</v>
      </c>
      <c r="L47" s="64">
        <f>IF('表紙'!$E$4="法人",'収支計画（法人）'!H35,'収支計画（個人）'!H33)</f>
        <v>0</v>
      </c>
      <c r="M47" s="64">
        <f>IF('表紙'!$E$4="法人",'収支計画（法人）'!I35,'収支計画（個人）'!I33)</f>
        <v>0</v>
      </c>
      <c r="N47" s="64">
        <f>IF('表紙'!$E$4="法人",'収支計画（法人）'!J35,'収支計画（個人）'!J33)</f>
        <v>0</v>
      </c>
      <c r="O47" s="64">
        <f>IF('表紙'!$E$4="法人",'収支計画（法人）'!K35,'収支計画（個人）'!K33)</f>
        <v>0</v>
      </c>
      <c r="P47" s="64">
        <f>IF('表紙'!$E$4="法人",'収支計画（法人）'!L35,'収支計画（個人）'!L33)</f>
        <v>0</v>
      </c>
      <c r="Q47" s="64">
        <f>IF('表紙'!$E$4="法人",'収支計画（法人）'!M35,'収支計画（個人）'!M33)</f>
        <v>0</v>
      </c>
      <c r="R47" s="64">
        <f>IF('表紙'!$E$4="法人",'収支計画（法人）'!N35,'収支計画（個人）'!N33)</f>
        <v>0</v>
      </c>
      <c r="S47" s="64">
        <f>IF('表紙'!$E$4="法人",'収支計画（法人）'!O35,'収支計画（個人）'!O33)</f>
        <v>0</v>
      </c>
      <c r="T47" s="64">
        <f>IF('表紙'!$E$4="法人",'収支計画（法人）'!P35,'収支計画（個人）'!P33)</f>
        <v>0</v>
      </c>
      <c r="U47" s="64">
        <f>IF('表紙'!$E$4="法人",'収支計画（法人）'!Q35,'収支計画（個人）'!Q33)</f>
        <v>0</v>
      </c>
      <c r="V47" s="64">
        <f>IF('表紙'!$E$4="法人",'収支計画（法人）'!R35,'収支計画（個人）'!R33)</f>
        <v>0</v>
      </c>
      <c r="W47" s="64">
        <f>IF('表紙'!$E$4="法人",'収支計画（法人）'!S35,'収支計画（個人）'!S33)</f>
        <v>0</v>
      </c>
      <c r="X47" s="172"/>
    </row>
    <row r="48" spans="2:24" ht="18.75" customHeight="1">
      <c r="B48" s="307" t="s">
        <v>320</v>
      </c>
      <c r="C48" s="296"/>
      <c r="D48" s="296"/>
      <c r="E48" s="296"/>
      <c r="F48" s="296"/>
      <c r="G48" s="296"/>
      <c r="H48" s="296"/>
      <c r="I48" s="297"/>
      <c r="J48" s="182"/>
      <c r="K48" s="64">
        <f aca="true" t="shared" si="4" ref="K48:W48">K47-(K44+K45)</f>
        <v>0</v>
      </c>
      <c r="L48" s="64">
        <f t="shared" si="4"/>
        <v>0</v>
      </c>
      <c r="M48" s="64">
        <f t="shared" si="4"/>
        <v>0</v>
      </c>
      <c r="N48" s="64">
        <f t="shared" si="4"/>
        <v>0</v>
      </c>
      <c r="O48" s="64">
        <f t="shared" si="4"/>
        <v>0</v>
      </c>
      <c r="P48" s="64">
        <f t="shared" si="4"/>
        <v>0</v>
      </c>
      <c r="Q48" s="64">
        <f t="shared" si="4"/>
        <v>0</v>
      </c>
      <c r="R48" s="64">
        <f t="shared" si="4"/>
        <v>0</v>
      </c>
      <c r="S48" s="64">
        <f>S47-(S44+S45)</f>
        <v>0</v>
      </c>
      <c r="T48" s="64">
        <f>T47-(T44+T45)</f>
        <v>0</v>
      </c>
      <c r="U48" s="64">
        <f>U47-(U44+U45)</f>
        <v>0</v>
      </c>
      <c r="V48" s="64">
        <f>V47-(V44+V45)</f>
        <v>0</v>
      </c>
      <c r="W48" s="64">
        <f t="shared" si="4"/>
        <v>0</v>
      </c>
      <c r="X48" s="172"/>
    </row>
    <row r="49" spans="2:24" ht="18.75" customHeight="1">
      <c r="B49" s="185"/>
      <c r="C49" s="190" t="s">
        <v>42</v>
      </c>
      <c r="D49" s="191"/>
      <c r="E49" s="183"/>
      <c r="F49" s="183"/>
      <c r="G49" s="183"/>
      <c r="H49" s="183"/>
      <c r="I49" s="192"/>
      <c r="J49" s="193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</row>
    <row r="50" spans="2:24" ht="18.75" customHeight="1">
      <c r="B50" s="295" t="s">
        <v>335</v>
      </c>
      <c r="C50" s="296"/>
      <c r="D50" s="296"/>
      <c r="E50" s="296"/>
      <c r="F50" s="296"/>
      <c r="G50" s="296"/>
      <c r="H50" s="296"/>
      <c r="I50" s="297"/>
      <c r="J50" s="182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172"/>
    </row>
    <row r="51" spans="2:24" ht="18.75" customHeight="1">
      <c r="B51" s="295" t="s">
        <v>334</v>
      </c>
      <c r="C51" s="296"/>
      <c r="D51" s="296"/>
      <c r="E51" s="296"/>
      <c r="F51" s="296"/>
      <c r="G51" s="296"/>
      <c r="H51" s="296"/>
      <c r="I51" s="297"/>
      <c r="J51" s="182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172"/>
    </row>
    <row r="52" spans="2:4" ht="18.75" customHeight="1">
      <c r="B52" s="127" t="s">
        <v>295</v>
      </c>
      <c r="D52" s="127" t="s">
        <v>386</v>
      </c>
    </row>
    <row r="53" ht="18.75" customHeight="1">
      <c r="D53" s="127" t="s">
        <v>322</v>
      </c>
    </row>
    <row r="54" ht="18.75" customHeight="1">
      <c r="D54" s="127" t="s">
        <v>323</v>
      </c>
    </row>
    <row r="55" ht="18.75" customHeight="1">
      <c r="D55" s="127" t="s">
        <v>324</v>
      </c>
    </row>
    <row r="56" ht="18.75" customHeight="1">
      <c r="D56" s="194" t="s">
        <v>325</v>
      </c>
    </row>
    <row r="57" ht="18.75" customHeight="1">
      <c r="D57" s="194" t="s">
        <v>326</v>
      </c>
    </row>
    <row r="58" ht="18.75" customHeight="1">
      <c r="D58" s="194" t="s">
        <v>327</v>
      </c>
    </row>
    <row r="59" ht="18.75" customHeight="1">
      <c r="D59" s="194" t="s">
        <v>328</v>
      </c>
    </row>
    <row r="60" ht="18.75" customHeight="1">
      <c r="D60" s="194" t="s">
        <v>329</v>
      </c>
    </row>
  </sheetData>
  <sheetProtection sheet="1" objects="1" scenarios="1" selectLockedCells="1"/>
  <mergeCells count="103">
    <mergeCell ref="C41:D43"/>
    <mergeCell ref="H11:H13"/>
    <mergeCell ref="H14:H16"/>
    <mergeCell ref="H38:H40"/>
    <mergeCell ref="C11:D13"/>
    <mergeCell ref="C14:D16"/>
    <mergeCell ref="C17:D19"/>
    <mergeCell ref="E41:E43"/>
    <mergeCell ref="C20:D22"/>
    <mergeCell ref="C23:D25"/>
    <mergeCell ref="X44:X46"/>
    <mergeCell ref="F44:I46"/>
    <mergeCell ref="H17:H19"/>
    <mergeCell ref="H20:H22"/>
    <mergeCell ref="H23:H25"/>
    <mergeCell ref="F26:F28"/>
    <mergeCell ref="G26:G28"/>
    <mergeCell ref="G23:G25"/>
    <mergeCell ref="F23:F25"/>
    <mergeCell ref="I26:I28"/>
    <mergeCell ref="X26:X28"/>
    <mergeCell ref="H26:H28"/>
    <mergeCell ref="X41:X43"/>
    <mergeCell ref="I29:I31"/>
    <mergeCell ref="X29:X31"/>
    <mergeCell ref="X32:X34"/>
    <mergeCell ref="X35:X37"/>
    <mergeCell ref="X38:X40"/>
    <mergeCell ref="H35:H37"/>
    <mergeCell ref="B3:D3"/>
    <mergeCell ref="B4:D4"/>
    <mergeCell ref="C5:D7"/>
    <mergeCell ref="C8:D10"/>
    <mergeCell ref="C26:D28"/>
    <mergeCell ref="C29:D31"/>
    <mergeCell ref="C32:D34"/>
    <mergeCell ref="E23:E25"/>
    <mergeCell ref="E32:E34"/>
    <mergeCell ref="B47:I47"/>
    <mergeCell ref="B48:I48"/>
    <mergeCell ref="C35:D37"/>
    <mergeCell ref="C38:D40"/>
    <mergeCell ref="E44:E46"/>
    <mergeCell ref="F41:F43"/>
    <mergeCell ref="G41:G43"/>
    <mergeCell ref="I41:I43"/>
    <mergeCell ref="H41:H43"/>
    <mergeCell ref="B44:D46"/>
    <mergeCell ref="E38:E40"/>
    <mergeCell ref="F38:F40"/>
    <mergeCell ref="G38:G40"/>
    <mergeCell ref="I38:I40"/>
    <mergeCell ref="F32:F34"/>
    <mergeCell ref="G32:G34"/>
    <mergeCell ref="I32:I34"/>
    <mergeCell ref="E29:E31"/>
    <mergeCell ref="F29:F31"/>
    <mergeCell ref="G29:G31"/>
    <mergeCell ref="H29:H31"/>
    <mergeCell ref="H32:H34"/>
    <mergeCell ref="E20:E22"/>
    <mergeCell ref="F20:F22"/>
    <mergeCell ref="G20:G22"/>
    <mergeCell ref="E17:E19"/>
    <mergeCell ref="F17:F19"/>
    <mergeCell ref="G17:G19"/>
    <mergeCell ref="I23:I25"/>
    <mergeCell ref="X20:X22"/>
    <mergeCell ref="X23:X25"/>
    <mergeCell ref="X11:X13"/>
    <mergeCell ref="X14:X16"/>
    <mergeCell ref="I11:I13"/>
    <mergeCell ref="X17:X19"/>
    <mergeCell ref="I17:I19"/>
    <mergeCell ref="F11:F13"/>
    <mergeCell ref="G11:G13"/>
    <mergeCell ref="B50:I50"/>
    <mergeCell ref="B5:B34"/>
    <mergeCell ref="E14:E16"/>
    <mergeCell ref="F14:F16"/>
    <mergeCell ref="G14:G16"/>
    <mergeCell ref="I14:I16"/>
    <mergeCell ref="I20:I22"/>
    <mergeCell ref="E26:E28"/>
    <mergeCell ref="X5:X7"/>
    <mergeCell ref="E8:E10"/>
    <mergeCell ref="F8:F10"/>
    <mergeCell ref="G8:G10"/>
    <mergeCell ref="I8:I10"/>
    <mergeCell ref="X8:X10"/>
    <mergeCell ref="E5:E7"/>
    <mergeCell ref="H5:H7"/>
    <mergeCell ref="H8:H10"/>
    <mergeCell ref="B51:I51"/>
    <mergeCell ref="G5:G7"/>
    <mergeCell ref="F5:F7"/>
    <mergeCell ref="I5:I7"/>
    <mergeCell ref="B35:B43"/>
    <mergeCell ref="E35:E37"/>
    <mergeCell ref="F35:F37"/>
    <mergeCell ref="G35:G37"/>
    <mergeCell ref="I35:I37"/>
    <mergeCell ref="E11:E13"/>
  </mergeCells>
  <printOptions horizontalCentered="1"/>
  <pageMargins left="0.3937007874015748" right="0.3937007874015748" top="0.7874015748031497" bottom="0.7874015748031497" header="0.5905511811023623" footer="0.5905511811023623"/>
  <pageSetup fitToHeight="1" fitToWidth="1" horizontalDpi="600" verticalDpi="600" orientation="landscape" paperSize="9" scale="63" r:id="rId1"/>
  <headerFooter alignWithMargins="0">
    <oddHeader>&amp;L&amp;"ＭＳ 明朝,標準"（別紙２－５）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2:X63"/>
  <sheetViews>
    <sheetView view="pageBreakPreview" zoomScaleSheetLayoutView="100" workbookViewId="0" topLeftCell="A1">
      <pane xSplit="10" ySplit="4" topLeftCell="K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:D7"/>
    </sheetView>
  </sheetViews>
  <sheetFormatPr defaultColWidth="9.00390625" defaultRowHeight="18.75" customHeight="1"/>
  <cols>
    <col min="1" max="1" width="1.875" style="1" customWidth="1"/>
    <col min="2" max="3" width="3.75390625" style="1" customWidth="1"/>
    <col min="4" max="4" width="21.25390625" style="1" customWidth="1"/>
    <col min="5" max="5" width="12.50390625" style="1" customWidth="1"/>
    <col min="6" max="7" width="10.00390625" style="1" customWidth="1"/>
    <col min="8" max="8" width="8.125" style="1" customWidth="1"/>
    <col min="9" max="9" width="6.25390625" style="1" customWidth="1"/>
    <col min="10" max="10" width="5.625" style="1" customWidth="1"/>
    <col min="11" max="24" width="10.00390625" style="1" customWidth="1"/>
    <col min="25" max="25" width="1.875" style="1" customWidth="1"/>
    <col min="26" max="16384" width="9.00390625" style="1" customWidth="1"/>
  </cols>
  <sheetData>
    <row r="2" ht="18.75" customHeight="1">
      <c r="B2" s="24" t="s">
        <v>338</v>
      </c>
    </row>
    <row r="3" spans="2:24" ht="18.75" customHeight="1">
      <c r="B3" s="139" t="s">
        <v>308</v>
      </c>
      <c r="C3" s="361"/>
      <c r="D3" s="362"/>
      <c r="E3" s="115" t="s">
        <v>303</v>
      </c>
      <c r="F3" s="115" t="s">
        <v>310</v>
      </c>
      <c r="G3" s="115" t="s">
        <v>311</v>
      </c>
      <c r="H3" s="122" t="s">
        <v>354</v>
      </c>
      <c r="I3" s="115" t="s">
        <v>305</v>
      </c>
      <c r="J3" s="121"/>
      <c r="K3" s="122" t="str">
        <f>'生産計画'!$G$3</f>
        <v>18年</v>
      </c>
      <c r="L3" s="122" t="str">
        <f>'生産計画'!$H$3</f>
        <v>19年</v>
      </c>
      <c r="M3" s="122" t="str">
        <f>'生産計画'!$I$3&amp;'生産計画'!$J$3</f>
        <v>20年</v>
      </c>
      <c r="N3" s="122" t="str">
        <f>'生産計画'!$K$3</f>
        <v>21年</v>
      </c>
      <c r="O3" s="122" t="str">
        <f>'生産計画'!$L$3</f>
        <v>22年</v>
      </c>
      <c r="P3" s="122" t="str">
        <f>'生産計画'!$M$3</f>
        <v>23年</v>
      </c>
      <c r="Q3" s="122" t="str">
        <f>'生産計画'!$N$3</f>
        <v>24年</v>
      </c>
      <c r="R3" s="122" t="str">
        <f>'生産計画'!$O$3</f>
        <v>25年</v>
      </c>
      <c r="S3" s="122" t="str">
        <f>'生産計画'!$P$3</f>
        <v>26年</v>
      </c>
      <c r="T3" s="122" t="str">
        <f>'生産計画'!$Q$3</f>
        <v>27年</v>
      </c>
      <c r="U3" s="122" t="str">
        <f>'生産計画'!$R$3</f>
        <v>28年</v>
      </c>
      <c r="V3" s="122" t="str">
        <f>'生産計画'!$S$3</f>
        <v>29年</v>
      </c>
      <c r="W3" s="122" t="str">
        <f>'生産計画'!$T$3</f>
        <v>30年</v>
      </c>
      <c r="X3" s="115" t="s">
        <v>312</v>
      </c>
    </row>
    <row r="4" spans="2:24" ht="18.75" customHeight="1">
      <c r="B4" s="160" t="s">
        <v>314</v>
      </c>
      <c r="C4" s="143"/>
      <c r="D4" s="161"/>
      <c r="E4" s="117" t="s">
        <v>309</v>
      </c>
      <c r="F4" s="117" t="s">
        <v>315</v>
      </c>
      <c r="G4" s="117" t="s">
        <v>316</v>
      </c>
      <c r="H4" s="82" t="s">
        <v>356</v>
      </c>
      <c r="I4" s="117" t="s">
        <v>317</v>
      </c>
      <c r="J4" s="23"/>
      <c r="K4" s="82" t="s">
        <v>304</v>
      </c>
      <c r="L4" s="82" t="s">
        <v>304</v>
      </c>
      <c r="M4" s="82" t="s">
        <v>304</v>
      </c>
      <c r="N4" s="82" t="s">
        <v>270</v>
      </c>
      <c r="O4" s="82" t="s">
        <v>270</v>
      </c>
      <c r="P4" s="82" t="s">
        <v>270</v>
      </c>
      <c r="Q4" s="82" t="s">
        <v>270</v>
      </c>
      <c r="R4" s="82" t="s">
        <v>270</v>
      </c>
      <c r="S4" s="82" t="s">
        <v>270</v>
      </c>
      <c r="T4" s="82" t="s">
        <v>270</v>
      </c>
      <c r="U4" s="82" t="s">
        <v>270</v>
      </c>
      <c r="V4" s="82" t="s">
        <v>270</v>
      </c>
      <c r="W4" s="82" t="s">
        <v>374</v>
      </c>
      <c r="X4" s="117" t="s">
        <v>318</v>
      </c>
    </row>
    <row r="5" spans="2:24" ht="15" customHeight="1">
      <c r="B5" s="140" t="s">
        <v>302</v>
      </c>
      <c r="C5" s="308"/>
      <c r="D5" s="309"/>
      <c r="E5" s="303"/>
      <c r="F5" s="300"/>
      <c r="G5" s="298"/>
      <c r="H5" s="305"/>
      <c r="I5" s="301"/>
      <c r="J5" s="115" t="s">
        <v>306</v>
      </c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299"/>
    </row>
    <row r="6" spans="2:24" ht="15" customHeight="1">
      <c r="B6" s="244"/>
      <c r="C6" s="310"/>
      <c r="D6" s="311"/>
      <c r="E6" s="304"/>
      <c r="F6" s="299"/>
      <c r="G6" s="299"/>
      <c r="H6" s="306"/>
      <c r="I6" s="302"/>
      <c r="J6" s="119" t="s">
        <v>215</v>
      </c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299"/>
    </row>
    <row r="7" spans="2:24" ht="15" customHeight="1">
      <c r="B7" s="244"/>
      <c r="C7" s="312"/>
      <c r="D7" s="313"/>
      <c r="E7" s="304"/>
      <c r="F7" s="299"/>
      <c r="G7" s="299"/>
      <c r="H7" s="306"/>
      <c r="I7" s="302"/>
      <c r="J7" s="117" t="s">
        <v>307</v>
      </c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299"/>
    </row>
    <row r="8" spans="2:24" ht="15" customHeight="1">
      <c r="B8" s="244"/>
      <c r="C8" s="308"/>
      <c r="D8" s="309"/>
      <c r="E8" s="303"/>
      <c r="F8" s="300"/>
      <c r="G8" s="298"/>
      <c r="H8" s="305"/>
      <c r="I8" s="301"/>
      <c r="J8" s="115" t="s">
        <v>306</v>
      </c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299"/>
    </row>
    <row r="9" spans="2:24" ht="15" customHeight="1">
      <c r="B9" s="244"/>
      <c r="C9" s="310"/>
      <c r="D9" s="311"/>
      <c r="E9" s="304"/>
      <c r="F9" s="299"/>
      <c r="G9" s="299"/>
      <c r="H9" s="306"/>
      <c r="I9" s="302"/>
      <c r="J9" s="119" t="s">
        <v>215</v>
      </c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299"/>
    </row>
    <row r="10" spans="2:24" ht="15" customHeight="1">
      <c r="B10" s="244"/>
      <c r="C10" s="312"/>
      <c r="D10" s="313"/>
      <c r="E10" s="304"/>
      <c r="F10" s="299"/>
      <c r="G10" s="299"/>
      <c r="H10" s="306"/>
      <c r="I10" s="302"/>
      <c r="J10" s="117" t="s">
        <v>307</v>
      </c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299"/>
    </row>
    <row r="11" spans="2:24" ht="15" customHeight="1">
      <c r="B11" s="244"/>
      <c r="C11" s="308"/>
      <c r="D11" s="309"/>
      <c r="E11" s="303"/>
      <c r="F11" s="300"/>
      <c r="G11" s="298"/>
      <c r="H11" s="305"/>
      <c r="I11" s="301"/>
      <c r="J11" s="115" t="s">
        <v>306</v>
      </c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299"/>
    </row>
    <row r="12" spans="2:24" ht="15" customHeight="1">
      <c r="B12" s="244"/>
      <c r="C12" s="310"/>
      <c r="D12" s="311"/>
      <c r="E12" s="304"/>
      <c r="F12" s="299"/>
      <c r="G12" s="299"/>
      <c r="H12" s="306"/>
      <c r="I12" s="302"/>
      <c r="J12" s="119" t="s">
        <v>215</v>
      </c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299"/>
    </row>
    <row r="13" spans="2:24" ht="15" customHeight="1">
      <c r="B13" s="244"/>
      <c r="C13" s="312"/>
      <c r="D13" s="313"/>
      <c r="E13" s="304"/>
      <c r="F13" s="299"/>
      <c r="G13" s="299"/>
      <c r="H13" s="306"/>
      <c r="I13" s="302"/>
      <c r="J13" s="117" t="s">
        <v>307</v>
      </c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299"/>
    </row>
    <row r="14" spans="2:24" ht="15" customHeight="1">
      <c r="B14" s="244"/>
      <c r="C14" s="308"/>
      <c r="D14" s="309"/>
      <c r="E14" s="303"/>
      <c r="F14" s="300"/>
      <c r="G14" s="298"/>
      <c r="H14" s="305"/>
      <c r="I14" s="301"/>
      <c r="J14" s="115" t="s">
        <v>306</v>
      </c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299"/>
    </row>
    <row r="15" spans="2:24" ht="15" customHeight="1">
      <c r="B15" s="244"/>
      <c r="C15" s="310"/>
      <c r="D15" s="311"/>
      <c r="E15" s="304"/>
      <c r="F15" s="299"/>
      <c r="G15" s="299"/>
      <c r="H15" s="306"/>
      <c r="I15" s="302"/>
      <c r="J15" s="119" t="s">
        <v>215</v>
      </c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299"/>
    </row>
    <row r="16" spans="2:24" ht="15" customHeight="1">
      <c r="B16" s="244"/>
      <c r="C16" s="312"/>
      <c r="D16" s="313"/>
      <c r="E16" s="304"/>
      <c r="F16" s="299"/>
      <c r="G16" s="299"/>
      <c r="H16" s="306"/>
      <c r="I16" s="302"/>
      <c r="J16" s="117" t="s">
        <v>307</v>
      </c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299"/>
    </row>
    <row r="17" spans="2:24" ht="15" customHeight="1">
      <c r="B17" s="244"/>
      <c r="C17" s="308"/>
      <c r="D17" s="309"/>
      <c r="E17" s="303"/>
      <c r="F17" s="300"/>
      <c r="G17" s="298"/>
      <c r="H17" s="305"/>
      <c r="I17" s="301"/>
      <c r="J17" s="115" t="s">
        <v>306</v>
      </c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299"/>
    </row>
    <row r="18" spans="2:24" ht="15" customHeight="1">
      <c r="B18" s="244"/>
      <c r="C18" s="310"/>
      <c r="D18" s="311"/>
      <c r="E18" s="304"/>
      <c r="F18" s="299"/>
      <c r="G18" s="299"/>
      <c r="H18" s="306"/>
      <c r="I18" s="302"/>
      <c r="J18" s="119" t="s">
        <v>215</v>
      </c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299"/>
    </row>
    <row r="19" spans="2:24" ht="15" customHeight="1">
      <c r="B19" s="244"/>
      <c r="C19" s="312"/>
      <c r="D19" s="313"/>
      <c r="E19" s="304"/>
      <c r="F19" s="299"/>
      <c r="G19" s="299"/>
      <c r="H19" s="306"/>
      <c r="I19" s="302"/>
      <c r="J19" s="117" t="s">
        <v>307</v>
      </c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299"/>
    </row>
    <row r="20" spans="2:24" ht="15" customHeight="1">
      <c r="B20" s="244"/>
      <c r="C20" s="308"/>
      <c r="D20" s="309"/>
      <c r="E20" s="303"/>
      <c r="F20" s="300"/>
      <c r="G20" s="298"/>
      <c r="H20" s="305"/>
      <c r="I20" s="301"/>
      <c r="J20" s="115" t="s">
        <v>306</v>
      </c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299"/>
    </row>
    <row r="21" spans="2:24" ht="15" customHeight="1">
      <c r="B21" s="244"/>
      <c r="C21" s="310"/>
      <c r="D21" s="311"/>
      <c r="E21" s="304"/>
      <c r="F21" s="299"/>
      <c r="G21" s="299"/>
      <c r="H21" s="306"/>
      <c r="I21" s="302"/>
      <c r="J21" s="119" t="s">
        <v>215</v>
      </c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299"/>
    </row>
    <row r="22" spans="2:24" ht="15" customHeight="1">
      <c r="B22" s="244"/>
      <c r="C22" s="312"/>
      <c r="D22" s="313"/>
      <c r="E22" s="304"/>
      <c r="F22" s="299"/>
      <c r="G22" s="299"/>
      <c r="H22" s="306"/>
      <c r="I22" s="302"/>
      <c r="J22" s="117" t="s">
        <v>307</v>
      </c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299"/>
    </row>
    <row r="23" spans="2:24" ht="15" customHeight="1">
      <c r="B23" s="244"/>
      <c r="C23" s="308"/>
      <c r="D23" s="309"/>
      <c r="E23" s="303"/>
      <c r="F23" s="300"/>
      <c r="G23" s="298"/>
      <c r="H23" s="305"/>
      <c r="I23" s="301"/>
      <c r="J23" s="115" t="s">
        <v>306</v>
      </c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299"/>
    </row>
    <row r="24" spans="2:24" ht="15" customHeight="1">
      <c r="B24" s="244"/>
      <c r="C24" s="310"/>
      <c r="D24" s="311"/>
      <c r="E24" s="304"/>
      <c r="F24" s="299"/>
      <c r="G24" s="299"/>
      <c r="H24" s="306"/>
      <c r="I24" s="302"/>
      <c r="J24" s="119" t="s">
        <v>215</v>
      </c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299"/>
    </row>
    <row r="25" spans="2:24" ht="15" customHeight="1">
      <c r="B25" s="244"/>
      <c r="C25" s="312"/>
      <c r="D25" s="313"/>
      <c r="E25" s="304"/>
      <c r="F25" s="299"/>
      <c r="G25" s="299"/>
      <c r="H25" s="306"/>
      <c r="I25" s="302"/>
      <c r="J25" s="117" t="s">
        <v>307</v>
      </c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299"/>
    </row>
    <row r="26" spans="2:24" ht="15" customHeight="1">
      <c r="B26" s="244"/>
      <c r="C26" s="308"/>
      <c r="D26" s="309"/>
      <c r="E26" s="303"/>
      <c r="F26" s="300"/>
      <c r="G26" s="298"/>
      <c r="H26" s="305"/>
      <c r="I26" s="301"/>
      <c r="J26" s="115" t="s">
        <v>306</v>
      </c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299"/>
    </row>
    <row r="27" spans="2:24" ht="15" customHeight="1">
      <c r="B27" s="244"/>
      <c r="C27" s="310"/>
      <c r="D27" s="311"/>
      <c r="E27" s="304"/>
      <c r="F27" s="299"/>
      <c r="G27" s="299"/>
      <c r="H27" s="306"/>
      <c r="I27" s="302"/>
      <c r="J27" s="119" t="s">
        <v>215</v>
      </c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299"/>
    </row>
    <row r="28" spans="2:24" ht="15" customHeight="1">
      <c r="B28" s="244"/>
      <c r="C28" s="312"/>
      <c r="D28" s="313"/>
      <c r="E28" s="304"/>
      <c r="F28" s="299"/>
      <c r="G28" s="299"/>
      <c r="H28" s="306"/>
      <c r="I28" s="302"/>
      <c r="J28" s="117" t="s">
        <v>307</v>
      </c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299"/>
    </row>
    <row r="29" spans="2:24" ht="15" customHeight="1">
      <c r="B29" s="244"/>
      <c r="C29" s="308"/>
      <c r="D29" s="309"/>
      <c r="E29" s="303"/>
      <c r="F29" s="300"/>
      <c r="G29" s="298"/>
      <c r="H29" s="305"/>
      <c r="I29" s="301"/>
      <c r="J29" s="115" t="s">
        <v>306</v>
      </c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299"/>
    </row>
    <row r="30" spans="2:24" ht="15" customHeight="1">
      <c r="B30" s="244"/>
      <c r="C30" s="310"/>
      <c r="D30" s="311"/>
      <c r="E30" s="304"/>
      <c r="F30" s="299"/>
      <c r="G30" s="299"/>
      <c r="H30" s="306"/>
      <c r="I30" s="302"/>
      <c r="J30" s="119" t="s">
        <v>215</v>
      </c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299"/>
    </row>
    <row r="31" spans="2:24" ht="15" customHeight="1">
      <c r="B31" s="244"/>
      <c r="C31" s="312"/>
      <c r="D31" s="313"/>
      <c r="E31" s="304"/>
      <c r="F31" s="299"/>
      <c r="G31" s="299"/>
      <c r="H31" s="306"/>
      <c r="I31" s="302"/>
      <c r="J31" s="117" t="s">
        <v>307</v>
      </c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299"/>
    </row>
    <row r="32" spans="2:24" ht="15" customHeight="1">
      <c r="B32" s="244"/>
      <c r="C32" s="308"/>
      <c r="D32" s="309"/>
      <c r="E32" s="303"/>
      <c r="F32" s="300"/>
      <c r="G32" s="298"/>
      <c r="H32" s="305"/>
      <c r="I32" s="301"/>
      <c r="J32" s="115" t="s">
        <v>306</v>
      </c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299"/>
    </row>
    <row r="33" spans="2:24" ht="15" customHeight="1">
      <c r="B33" s="244"/>
      <c r="C33" s="310"/>
      <c r="D33" s="311"/>
      <c r="E33" s="304"/>
      <c r="F33" s="299"/>
      <c r="G33" s="299"/>
      <c r="H33" s="306"/>
      <c r="I33" s="302"/>
      <c r="J33" s="119" t="s">
        <v>215</v>
      </c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299"/>
    </row>
    <row r="34" spans="2:24" ht="15" customHeight="1">
      <c r="B34" s="135"/>
      <c r="C34" s="312"/>
      <c r="D34" s="313"/>
      <c r="E34" s="304"/>
      <c r="F34" s="299"/>
      <c r="G34" s="299"/>
      <c r="H34" s="306"/>
      <c r="I34" s="302"/>
      <c r="J34" s="117" t="s">
        <v>307</v>
      </c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299"/>
    </row>
    <row r="35" spans="2:24" ht="15" customHeight="1">
      <c r="B35" s="140" t="s">
        <v>130</v>
      </c>
      <c r="C35" s="308"/>
      <c r="D35" s="309"/>
      <c r="E35" s="303"/>
      <c r="F35" s="300"/>
      <c r="G35" s="298"/>
      <c r="H35" s="305"/>
      <c r="I35" s="301"/>
      <c r="J35" s="115" t="s">
        <v>306</v>
      </c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299"/>
    </row>
    <row r="36" spans="2:24" ht="15" customHeight="1">
      <c r="B36" s="244"/>
      <c r="C36" s="310"/>
      <c r="D36" s="311"/>
      <c r="E36" s="304"/>
      <c r="F36" s="299"/>
      <c r="G36" s="299"/>
      <c r="H36" s="306"/>
      <c r="I36" s="302"/>
      <c r="J36" s="119" t="s">
        <v>215</v>
      </c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299"/>
    </row>
    <row r="37" spans="2:24" ht="15" customHeight="1">
      <c r="B37" s="244"/>
      <c r="C37" s="312"/>
      <c r="D37" s="313"/>
      <c r="E37" s="304"/>
      <c r="F37" s="299"/>
      <c r="G37" s="299"/>
      <c r="H37" s="306"/>
      <c r="I37" s="302"/>
      <c r="J37" s="117" t="s">
        <v>307</v>
      </c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299"/>
    </row>
    <row r="38" spans="2:24" ht="15" customHeight="1">
      <c r="B38" s="244"/>
      <c r="C38" s="308"/>
      <c r="D38" s="309"/>
      <c r="E38" s="303"/>
      <c r="F38" s="300"/>
      <c r="G38" s="298"/>
      <c r="H38" s="305"/>
      <c r="I38" s="301"/>
      <c r="J38" s="115" t="s">
        <v>306</v>
      </c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299"/>
    </row>
    <row r="39" spans="2:24" ht="15" customHeight="1">
      <c r="B39" s="244"/>
      <c r="C39" s="310"/>
      <c r="D39" s="311"/>
      <c r="E39" s="304"/>
      <c r="F39" s="299"/>
      <c r="G39" s="299"/>
      <c r="H39" s="306"/>
      <c r="I39" s="302"/>
      <c r="J39" s="119" t="s">
        <v>215</v>
      </c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299"/>
    </row>
    <row r="40" spans="2:24" ht="15" customHeight="1">
      <c r="B40" s="244"/>
      <c r="C40" s="312"/>
      <c r="D40" s="313"/>
      <c r="E40" s="304"/>
      <c r="F40" s="299"/>
      <c r="G40" s="299"/>
      <c r="H40" s="306"/>
      <c r="I40" s="302"/>
      <c r="J40" s="117" t="s">
        <v>307</v>
      </c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299"/>
    </row>
    <row r="41" spans="2:24" ht="15" customHeight="1">
      <c r="B41" s="244"/>
      <c r="C41" s="308"/>
      <c r="D41" s="309"/>
      <c r="E41" s="303"/>
      <c r="F41" s="300"/>
      <c r="G41" s="298"/>
      <c r="H41" s="305"/>
      <c r="I41" s="301"/>
      <c r="J41" s="115" t="s">
        <v>306</v>
      </c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299"/>
    </row>
    <row r="42" spans="2:24" ht="15" customHeight="1">
      <c r="B42" s="244"/>
      <c r="C42" s="310"/>
      <c r="D42" s="311"/>
      <c r="E42" s="304"/>
      <c r="F42" s="299"/>
      <c r="G42" s="299"/>
      <c r="H42" s="306"/>
      <c r="I42" s="302"/>
      <c r="J42" s="119" t="s">
        <v>215</v>
      </c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299"/>
    </row>
    <row r="43" spans="2:24" ht="15" customHeight="1">
      <c r="B43" s="135"/>
      <c r="C43" s="312"/>
      <c r="D43" s="313"/>
      <c r="E43" s="304"/>
      <c r="F43" s="299"/>
      <c r="G43" s="299"/>
      <c r="H43" s="306"/>
      <c r="I43" s="302"/>
      <c r="J43" s="117" t="s">
        <v>307</v>
      </c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299"/>
    </row>
    <row r="44" spans="2:24" ht="15" customHeight="1">
      <c r="B44" s="139" t="s">
        <v>313</v>
      </c>
      <c r="C44" s="361"/>
      <c r="D44" s="362"/>
      <c r="E44" s="369"/>
      <c r="F44" s="371"/>
      <c r="G44" s="256"/>
      <c r="H44" s="350"/>
      <c r="I44" s="373"/>
      <c r="J44" s="115" t="s">
        <v>306</v>
      </c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299"/>
    </row>
    <row r="45" spans="2:24" ht="15" customHeight="1">
      <c r="B45" s="375"/>
      <c r="C45" s="376"/>
      <c r="D45" s="377"/>
      <c r="E45" s="370"/>
      <c r="F45" s="372"/>
      <c r="G45" s="372"/>
      <c r="H45" s="351"/>
      <c r="I45" s="374"/>
      <c r="J45" s="119" t="s">
        <v>215</v>
      </c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299"/>
    </row>
    <row r="46" spans="2:24" ht="15" customHeight="1">
      <c r="B46" s="160"/>
      <c r="C46" s="143"/>
      <c r="D46" s="161"/>
      <c r="E46" s="370"/>
      <c r="F46" s="372"/>
      <c r="G46" s="372"/>
      <c r="H46" s="351"/>
      <c r="I46" s="374"/>
      <c r="J46" s="117" t="s">
        <v>307</v>
      </c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299"/>
    </row>
    <row r="47" spans="2:24" ht="15" customHeight="1">
      <c r="B47" s="341" t="s">
        <v>321</v>
      </c>
      <c r="C47" s="342"/>
      <c r="D47" s="343"/>
      <c r="E47" s="367">
        <f>SUM(E5:E46)</f>
        <v>0</v>
      </c>
      <c r="F47" s="352"/>
      <c r="G47" s="353"/>
      <c r="H47" s="353"/>
      <c r="I47" s="354"/>
      <c r="J47" s="115" t="s">
        <v>306</v>
      </c>
      <c r="K47" s="116">
        <f aca="true" t="shared" si="0" ref="K47:W47">SUM(K5,K8,K11,K14,K17,K20,K23,K26,K29,K32,K35,K38,K41,K44)</f>
        <v>0</v>
      </c>
      <c r="L47" s="116">
        <f t="shared" si="0"/>
        <v>0</v>
      </c>
      <c r="M47" s="116">
        <f t="shared" si="0"/>
        <v>0</v>
      </c>
      <c r="N47" s="116">
        <f t="shared" si="0"/>
        <v>0</v>
      </c>
      <c r="O47" s="116">
        <f t="shared" si="0"/>
        <v>0</v>
      </c>
      <c r="P47" s="116">
        <f t="shared" si="0"/>
        <v>0</v>
      </c>
      <c r="Q47" s="116">
        <f t="shared" si="0"/>
        <v>0</v>
      </c>
      <c r="R47" s="116">
        <f t="shared" si="0"/>
        <v>0</v>
      </c>
      <c r="S47" s="116">
        <f aca="true" t="shared" si="1" ref="S47:V49">SUM(S5,S8,S11,S14,S17,S20,S23,S26,S29,S32,S35,S38,S41,S44)</f>
        <v>0</v>
      </c>
      <c r="T47" s="116">
        <f t="shared" si="1"/>
        <v>0</v>
      </c>
      <c r="U47" s="116">
        <f t="shared" si="1"/>
        <v>0</v>
      </c>
      <c r="V47" s="116">
        <f t="shared" si="1"/>
        <v>0</v>
      </c>
      <c r="W47" s="116">
        <f t="shared" si="0"/>
        <v>0</v>
      </c>
      <c r="X47" s="299"/>
    </row>
    <row r="48" spans="2:24" ht="15" customHeight="1">
      <c r="B48" s="344"/>
      <c r="C48" s="345"/>
      <c r="D48" s="346"/>
      <c r="E48" s="368"/>
      <c r="F48" s="355"/>
      <c r="G48" s="356"/>
      <c r="H48" s="356"/>
      <c r="I48" s="357"/>
      <c r="J48" s="119" t="s">
        <v>215</v>
      </c>
      <c r="K48" s="120">
        <f aca="true" t="shared" si="2" ref="K48:W48">SUM(K6,K9,K12,K15,K18,K21,K24,K27,K30,K33,K36,K39,K42,K45)</f>
        <v>0</v>
      </c>
      <c r="L48" s="120">
        <f t="shared" si="2"/>
        <v>0</v>
      </c>
      <c r="M48" s="120">
        <f t="shared" si="2"/>
        <v>0</v>
      </c>
      <c r="N48" s="120">
        <f t="shared" si="2"/>
        <v>0</v>
      </c>
      <c r="O48" s="120">
        <f t="shared" si="2"/>
        <v>0</v>
      </c>
      <c r="P48" s="120">
        <f t="shared" si="2"/>
        <v>0</v>
      </c>
      <c r="Q48" s="120">
        <f t="shared" si="2"/>
        <v>0</v>
      </c>
      <c r="R48" s="120">
        <f t="shared" si="2"/>
        <v>0</v>
      </c>
      <c r="S48" s="120">
        <f t="shared" si="1"/>
        <v>0</v>
      </c>
      <c r="T48" s="120">
        <f t="shared" si="1"/>
        <v>0</v>
      </c>
      <c r="U48" s="120">
        <f t="shared" si="1"/>
        <v>0</v>
      </c>
      <c r="V48" s="120">
        <f t="shared" si="1"/>
        <v>0</v>
      </c>
      <c r="W48" s="120">
        <f t="shared" si="2"/>
        <v>0</v>
      </c>
      <c r="X48" s="299"/>
    </row>
    <row r="49" spans="2:24" ht="15" customHeight="1">
      <c r="B49" s="347"/>
      <c r="C49" s="348"/>
      <c r="D49" s="349"/>
      <c r="E49" s="369"/>
      <c r="F49" s="358"/>
      <c r="G49" s="359"/>
      <c r="H49" s="359"/>
      <c r="I49" s="360"/>
      <c r="J49" s="117" t="s">
        <v>307</v>
      </c>
      <c r="K49" s="118">
        <f aca="true" t="shared" si="3" ref="K49:W49">SUM(K7,K10,K13,K16,K19,K22,K25,K28,K31,K34,K37,K40,K43,K46)</f>
        <v>0</v>
      </c>
      <c r="L49" s="118">
        <f t="shared" si="3"/>
        <v>0</v>
      </c>
      <c r="M49" s="118">
        <f t="shared" si="3"/>
        <v>0</v>
      </c>
      <c r="N49" s="118">
        <f t="shared" si="3"/>
        <v>0</v>
      </c>
      <c r="O49" s="118">
        <f t="shared" si="3"/>
        <v>0</v>
      </c>
      <c r="P49" s="118">
        <f t="shared" si="3"/>
        <v>0</v>
      </c>
      <c r="Q49" s="118">
        <f t="shared" si="3"/>
        <v>0</v>
      </c>
      <c r="R49" s="118">
        <f t="shared" si="3"/>
        <v>0</v>
      </c>
      <c r="S49" s="118">
        <f t="shared" si="1"/>
        <v>0</v>
      </c>
      <c r="T49" s="118">
        <f t="shared" si="1"/>
        <v>0</v>
      </c>
      <c r="U49" s="118">
        <f t="shared" si="1"/>
        <v>0</v>
      </c>
      <c r="V49" s="118">
        <f t="shared" si="1"/>
        <v>0</v>
      </c>
      <c r="W49" s="118">
        <f t="shared" si="3"/>
        <v>0</v>
      </c>
      <c r="X49" s="299"/>
    </row>
    <row r="50" spans="2:24" ht="18.75" customHeight="1">
      <c r="B50" s="363" t="s">
        <v>319</v>
      </c>
      <c r="C50" s="364"/>
      <c r="D50" s="364"/>
      <c r="E50" s="364"/>
      <c r="F50" s="364"/>
      <c r="G50" s="364"/>
      <c r="H50" s="364"/>
      <c r="I50" s="365"/>
      <c r="J50" s="123"/>
      <c r="K50" s="114">
        <f>IF('表紙'!$E$4="法人",'収支計画（法人）'!G35,'収支計画（個人）'!G33)</f>
        <v>0</v>
      </c>
      <c r="L50" s="114">
        <f>IF('表紙'!$E$4="法人",'収支計画（法人）'!H35,'収支計画（個人）'!H33)</f>
        <v>0</v>
      </c>
      <c r="M50" s="114">
        <f>IF('表紙'!$E$4="法人",'収支計画（法人）'!I35,'収支計画（個人）'!I33)</f>
        <v>0</v>
      </c>
      <c r="N50" s="114">
        <f>IF('表紙'!$E$4="法人",'収支計画（法人）'!J35,'収支計画（個人）'!J33)</f>
        <v>0</v>
      </c>
      <c r="O50" s="114">
        <f>IF('表紙'!$E$4="法人",'収支計画（法人）'!K35,'収支計画（個人）'!K33)</f>
        <v>0</v>
      </c>
      <c r="P50" s="114">
        <f>IF('表紙'!$E$4="法人",'収支計画（法人）'!L35,'収支計画（個人）'!L33)</f>
        <v>0</v>
      </c>
      <c r="Q50" s="114">
        <f>IF('表紙'!$E$4="法人",'収支計画（法人）'!M35,'収支計画（個人）'!M33)</f>
        <v>0</v>
      </c>
      <c r="R50" s="114">
        <f>IF('表紙'!$E$4="法人",'収支計画（法人）'!N35,'収支計画（個人）'!N33)</f>
        <v>0</v>
      </c>
      <c r="S50" s="114">
        <f>IF('表紙'!$E$4="法人",'収支計画（法人）'!O35,'収支計画（個人）'!O33)</f>
        <v>0</v>
      </c>
      <c r="T50" s="114">
        <f>IF('表紙'!$E$4="法人",'収支計画（法人）'!P35,'収支計画（個人）'!P33)</f>
        <v>0</v>
      </c>
      <c r="U50" s="114">
        <f>IF('表紙'!$E$4="法人",'収支計画（法人）'!Q35,'収支計画（個人）'!Q33)</f>
        <v>0</v>
      </c>
      <c r="V50" s="114">
        <f>IF('表紙'!$E$4="法人",'収支計画（法人）'!R35,'収支計画（個人）'!R33)</f>
        <v>0</v>
      </c>
      <c r="W50" s="114">
        <f>IF('表紙'!$E$4="法人",'収支計画（法人）'!S35,'収支計画（個人）'!S33)</f>
        <v>0</v>
      </c>
      <c r="X50" s="172"/>
    </row>
    <row r="51" spans="2:24" ht="18.75" customHeight="1">
      <c r="B51" s="366" t="s">
        <v>320</v>
      </c>
      <c r="C51" s="364"/>
      <c r="D51" s="364"/>
      <c r="E51" s="364"/>
      <c r="F51" s="364"/>
      <c r="G51" s="364"/>
      <c r="H51" s="364"/>
      <c r="I51" s="365"/>
      <c r="J51" s="123"/>
      <c r="K51" s="114">
        <f aca="true" t="shared" si="4" ref="K51:W51">K50-(K47+K48)</f>
        <v>0</v>
      </c>
      <c r="L51" s="114">
        <f t="shared" si="4"/>
        <v>0</v>
      </c>
      <c r="M51" s="114">
        <f t="shared" si="4"/>
        <v>0</v>
      </c>
      <c r="N51" s="114">
        <f t="shared" si="4"/>
        <v>0</v>
      </c>
      <c r="O51" s="114">
        <f t="shared" si="4"/>
        <v>0</v>
      </c>
      <c r="P51" s="114">
        <f t="shared" si="4"/>
        <v>0</v>
      </c>
      <c r="Q51" s="114">
        <f t="shared" si="4"/>
        <v>0</v>
      </c>
      <c r="R51" s="114">
        <f t="shared" si="4"/>
        <v>0</v>
      </c>
      <c r="S51" s="114">
        <f>S50-(S47+S48)</f>
        <v>0</v>
      </c>
      <c r="T51" s="114">
        <f>T50-(T47+T48)</f>
        <v>0</v>
      </c>
      <c r="U51" s="114">
        <f>U50-(U47+U48)</f>
        <v>0</v>
      </c>
      <c r="V51" s="114">
        <f>V50-(V47+V48)</f>
        <v>0</v>
      </c>
      <c r="W51" s="114">
        <f t="shared" si="4"/>
        <v>0</v>
      </c>
      <c r="X51" s="172"/>
    </row>
    <row r="52" spans="2:24" ht="18.75" customHeight="1">
      <c r="B52" s="23"/>
      <c r="C52" s="124" t="s">
        <v>42</v>
      </c>
      <c r="D52" s="125"/>
      <c r="E52" s="2"/>
      <c r="F52" s="2"/>
      <c r="G52" s="2"/>
      <c r="H52" s="2"/>
      <c r="I52" s="3"/>
      <c r="J52" s="2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</row>
    <row r="53" spans="2:24" ht="18.75" customHeight="1">
      <c r="B53" s="363" t="s">
        <v>335</v>
      </c>
      <c r="C53" s="364"/>
      <c r="D53" s="364"/>
      <c r="E53" s="364"/>
      <c r="F53" s="364"/>
      <c r="G53" s="364"/>
      <c r="H53" s="364"/>
      <c r="I53" s="365"/>
      <c r="J53" s="123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172"/>
    </row>
    <row r="54" spans="2:24" ht="18.75" customHeight="1">
      <c r="B54" s="363" t="s">
        <v>334</v>
      </c>
      <c r="C54" s="364"/>
      <c r="D54" s="364"/>
      <c r="E54" s="364"/>
      <c r="F54" s="364"/>
      <c r="G54" s="364"/>
      <c r="H54" s="364"/>
      <c r="I54" s="365"/>
      <c r="J54" s="123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172"/>
    </row>
    <row r="55" spans="2:4" ht="18.75" customHeight="1">
      <c r="B55" s="1" t="s">
        <v>295</v>
      </c>
      <c r="D55" s="1" t="s">
        <v>386</v>
      </c>
    </row>
    <row r="56" ht="18.75" customHeight="1">
      <c r="D56" s="1" t="s">
        <v>322</v>
      </c>
    </row>
    <row r="57" ht="18.75" customHeight="1">
      <c r="D57" s="1" t="s">
        <v>323</v>
      </c>
    </row>
    <row r="58" ht="18.75" customHeight="1">
      <c r="D58" s="1" t="s">
        <v>324</v>
      </c>
    </row>
    <row r="59" ht="18.75" customHeight="1">
      <c r="D59" s="126" t="s">
        <v>325</v>
      </c>
    </row>
    <row r="60" ht="18.75" customHeight="1">
      <c r="D60" s="126" t="s">
        <v>326</v>
      </c>
    </row>
    <row r="61" ht="18.75" customHeight="1">
      <c r="D61" s="126" t="s">
        <v>327</v>
      </c>
    </row>
    <row r="62" ht="18.75" customHeight="1">
      <c r="D62" s="126" t="s">
        <v>328</v>
      </c>
    </row>
    <row r="63" ht="18.75" customHeight="1">
      <c r="D63" s="126" t="s">
        <v>329</v>
      </c>
    </row>
  </sheetData>
  <sheetProtection sheet="1" objects="1" scenarios="1" selectLockedCells="1"/>
  <mergeCells count="110">
    <mergeCell ref="B54:I54"/>
    <mergeCell ref="G5:G7"/>
    <mergeCell ref="F5:F7"/>
    <mergeCell ref="I5:I7"/>
    <mergeCell ref="B35:B43"/>
    <mergeCell ref="E35:E37"/>
    <mergeCell ref="F35:F37"/>
    <mergeCell ref="G35:G37"/>
    <mergeCell ref="I35:I37"/>
    <mergeCell ref="H5:H7"/>
    <mergeCell ref="X5:X7"/>
    <mergeCell ref="E8:E10"/>
    <mergeCell ref="F8:F10"/>
    <mergeCell ref="G8:G10"/>
    <mergeCell ref="I8:I10"/>
    <mergeCell ref="X8:X10"/>
    <mergeCell ref="E5:E7"/>
    <mergeCell ref="H8:H10"/>
    <mergeCell ref="E11:E13"/>
    <mergeCell ref="F11:F13"/>
    <mergeCell ref="G11:G13"/>
    <mergeCell ref="B53:I53"/>
    <mergeCell ref="B5:B34"/>
    <mergeCell ref="H11:H13"/>
    <mergeCell ref="H14:H16"/>
    <mergeCell ref="H17:H19"/>
    <mergeCell ref="H20:H22"/>
    <mergeCell ref="H23:H25"/>
    <mergeCell ref="E14:E16"/>
    <mergeCell ref="F14:F16"/>
    <mergeCell ref="G14:G16"/>
    <mergeCell ref="I14:I16"/>
    <mergeCell ref="I20:I22"/>
    <mergeCell ref="X20:X22"/>
    <mergeCell ref="I11:I13"/>
    <mergeCell ref="X11:X13"/>
    <mergeCell ref="X14:X16"/>
    <mergeCell ref="E23:E25"/>
    <mergeCell ref="F23:F25"/>
    <mergeCell ref="G23:G25"/>
    <mergeCell ref="F26:F28"/>
    <mergeCell ref="G26:G28"/>
    <mergeCell ref="I23:I25"/>
    <mergeCell ref="X23:X25"/>
    <mergeCell ref="E17:E19"/>
    <mergeCell ref="F17:F19"/>
    <mergeCell ref="G17:G19"/>
    <mergeCell ref="I17:I19"/>
    <mergeCell ref="X17:X19"/>
    <mergeCell ref="E20:E22"/>
    <mergeCell ref="F20:F22"/>
    <mergeCell ref="G20:G22"/>
    <mergeCell ref="X29:X31"/>
    <mergeCell ref="E32:E34"/>
    <mergeCell ref="F32:F34"/>
    <mergeCell ref="G32:G34"/>
    <mergeCell ref="I32:I34"/>
    <mergeCell ref="X32:X34"/>
    <mergeCell ref="E29:E31"/>
    <mergeCell ref="F29:F31"/>
    <mergeCell ref="G29:G31"/>
    <mergeCell ref="H29:H31"/>
    <mergeCell ref="X35:X37"/>
    <mergeCell ref="E38:E40"/>
    <mergeCell ref="F38:F40"/>
    <mergeCell ref="G38:G40"/>
    <mergeCell ref="I38:I40"/>
    <mergeCell ref="X38:X40"/>
    <mergeCell ref="H35:H37"/>
    <mergeCell ref="H38:H40"/>
    <mergeCell ref="B50:I50"/>
    <mergeCell ref="B51:I51"/>
    <mergeCell ref="C35:D37"/>
    <mergeCell ref="C38:D40"/>
    <mergeCell ref="E47:E49"/>
    <mergeCell ref="E44:E46"/>
    <mergeCell ref="F44:F46"/>
    <mergeCell ref="G44:G46"/>
    <mergeCell ref="I44:I46"/>
    <mergeCell ref="B44:D46"/>
    <mergeCell ref="C23:D25"/>
    <mergeCell ref="C26:D28"/>
    <mergeCell ref="C29:D31"/>
    <mergeCell ref="C32:D34"/>
    <mergeCell ref="C11:D13"/>
    <mergeCell ref="C14:D16"/>
    <mergeCell ref="C17:D19"/>
    <mergeCell ref="C20:D22"/>
    <mergeCell ref="B3:D3"/>
    <mergeCell ref="B4:D4"/>
    <mergeCell ref="C5:D7"/>
    <mergeCell ref="C8:D10"/>
    <mergeCell ref="X26:X28"/>
    <mergeCell ref="H26:H28"/>
    <mergeCell ref="X47:X49"/>
    <mergeCell ref="F47:I49"/>
    <mergeCell ref="F41:F43"/>
    <mergeCell ref="G41:G43"/>
    <mergeCell ref="I41:I43"/>
    <mergeCell ref="H41:H43"/>
    <mergeCell ref="X41:X43"/>
    <mergeCell ref="X44:X46"/>
    <mergeCell ref="B47:D49"/>
    <mergeCell ref="H44:H46"/>
    <mergeCell ref="I26:I28"/>
    <mergeCell ref="E41:E43"/>
    <mergeCell ref="C41:D43"/>
    <mergeCell ref="I29:I31"/>
    <mergeCell ref="E26:E28"/>
    <mergeCell ref="H32:H34"/>
  </mergeCells>
  <printOptions horizontalCentered="1"/>
  <pageMargins left="0.3937007874015748" right="0.3937007874015748" top="0.7874015748031497" bottom="0.7874015748031497" header="0.5905511811023623" footer="0.5905511811023623"/>
  <pageSetup fitToHeight="1" fitToWidth="1" horizontalDpi="600" verticalDpi="600" orientation="landscape" paperSize="9" scale="63" r:id="rId1"/>
  <headerFooter alignWithMargins="0">
    <oddHeader>&amp;L&amp;"ＭＳ 明朝,標準"（別紙２－６）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（社）群馬県畜産協会</dc:creator>
  <cp:keywords/>
  <dc:description/>
  <cp:lastModifiedBy> </cp:lastModifiedBy>
  <cp:lastPrinted>2009-09-04T08:34:10Z</cp:lastPrinted>
  <dcterms:created xsi:type="dcterms:W3CDTF">2009-06-22T08:23:01Z</dcterms:created>
  <dcterms:modified xsi:type="dcterms:W3CDTF">2009-09-04T08:34:31Z</dcterms:modified>
  <cp:category/>
  <cp:version/>
  <cp:contentType/>
  <cp:contentStatus/>
</cp:coreProperties>
</file>